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gardenworldinc.sharepoint.com/GC Sales and Product Information/2020 Finished Grass Program/"/>
    </mc:Choice>
  </mc:AlternateContent>
  <xr:revisionPtr revIDLastSave="9" documentId="11_805149E62189C6821208261AE315EDF55DD976FE" xr6:coauthVersionLast="44" xr6:coauthVersionMax="44" xr10:uidLastSave="{E3FF67E8-0D1C-4E1B-9E10-5BC496E5BB99}"/>
  <bookViews>
    <workbookView xWindow="-120" yWindow="-120" windowWidth="29040" windowHeight="15840" tabRatio="636" xr2:uid="{00000000-000D-0000-FFFF-FFFF00000000}"/>
  </bookViews>
  <sheets>
    <sheet name="2020 Finished Grass Order Form" sheetId="1" r:id="rId1"/>
    <sheet name="Locked Report" sheetId="2" state="hidden" r:id="rId2"/>
    <sheet name="Deleted varieties" sheetId="3" state="hidden" r:id="rId3"/>
    <sheet name="2015 Program Changes " sheetId="7" state="hidden" r:id="rId4"/>
  </sheets>
  <definedNames>
    <definedName name="_xlnm._FilterDatabase" localSheetId="0" hidden="1">'2020 Finished Grass Order Form'!$AE$1:$AE$70</definedName>
    <definedName name="_xlnm._FilterDatabase" localSheetId="2" hidden="1">'Deleted varieties'!$I$2:$I$93</definedName>
    <definedName name="_xlnm.Print_Area" localSheetId="0">'2020 Finished Grass Order Form'!$A$1:$Z$61</definedName>
    <definedName name="_xlnm.Print_Area" localSheetId="2">'Deleted varieties'!$A$1:$H$93</definedName>
    <definedName name="_xlnm.Print_Area" localSheetId="1">'Locked Report'!$A$1:$R$88</definedName>
    <definedName name="_xlnm.Print_Titles" localSheetId="3">'2015 Program Changes '!$A$1:$IX$2</definedName>
    <definedName name="_xlnm.Print_Titles" localSheetId="0">'2020 Finished Grass Order Form'!$21:$24</definedName>
    <definedName name="Z_2F410863_295B_49EE_8779_BE92BCE954DF_.wvu.Cols" localSheetId="0" hidden="1">'2020 Finished Grass Order Form'!$AB:$AD,'2020 Finished Grass Order Form'!$AH:$BP</definedName>
    <definedName name="Z_2F410863_295B_49EE_8779_BE92BCE954DF_.wvu.Cols" localSheetId="1" hidden="1">'Locked Report'!$S:$S,'Locked Report'!$AE:$AI</definedName>
    <definedName name="Z_2F410863_295B_49EE_8779_BE92BCE954DF_.wvu.FilterData" localSheetId="0" hidden="1">'2020 Finished Grass Order Form'!#REF!</definedName>
    <definedName name="Z_2F410863_295B_49EE_8779_BE92BCE954DF_.wvu.FilterData" localSheetId="2" hidden="1">'Deleted varieties'!$B$1</definedName>
    <definedName name="Z_2F410863_295B_49EE_8779_BE92BCE954DF_.wvu.PrintArea" localSheetId="0" hidden="1">'2020 Finished Grass Order Form'!$A$1:$AC$66</definedName>
    <definedName name="Z_2F410863_295B_49EE_8779_BE92BCE954DF_.wvu.PrintArea" localSheetId="2" hidden="1">'Deleted varieties'!$A$1:$H$93</definedName>
    <definedName name="Z_2F410863_295B_49EE_8779_BE92BCE954DF_.wvu.PrintArea" localSheetId="1" hidden="1">'Locked Report'!$A$2:$T$84</definedName>
    <definedName name="Z_2F410863_295B_49EE_8779_BE92BCE954DF_.wvu.PrintTitles" localSheetId="0" hidden="1">'2020 Finished Grass Order Form'!$21:$23</definedName>
    <definedName name="Z_71F486F7_AC23_4012_92EA_60EEE621ADFF_.wvu.Cols" localSheetId="0" hidden="1">'2020 Finished Grass Order Form'!$AB:$AD,'2020 Finished Grass Order Form'!$AH:$BP</definedName>
    <definedName name="Z_71F486F7_AC23_4012_92EA_60EEE621ADFF_.wvu.Cols" localSheetId="1" hidden="1">'Locked Report'!$S:$S,'Locked Report'!$AE:$AI</definedName>
    <definedName name="Z_71F486F7_AC23_4012_92EA_60EEE621ADFF_.wvu.FilterData" localSheetId="0" hidden="1">'2020 Finished Grass Order Form'!#REF!</definedName>
    <definedName name="Z_71F486F7_AC23_4012_92EA_60EEE621ADFF_.wvu.FilterData" localSheetId="2" hidden="1">'Deleted varieties'!$B$1</definedName>
    <definedName name="Z_71F486F7_AC23_4012_92EA_60EEE621ADFF_.wvu.PrintArea" localSheetId="0" hidden="1">'2020 Finished Grass Order Form'!$A$1:$AC$66</definedName>
    <definedName name="Z_71F486F7_AC23_4012_92EA_60EEE621ADFF_.wvu.PrintArea" localSheetId="2" hidden="1">'Deleted varieties'!$A$1:$H$93</definedName>
    <definedName name="Z_71F486F7_AC23_4012_92EA_60EEE621ADFF_.wvu.PrintArea" localSheetId="1" hidden="1">'Locked Report'!$A$2:$T$84</definedName>
    <definedName name="Z_71F486F7_AC23_4012_92EA_60EEE621ADFF_.wvu.PrintTitles" localSheetId="0" hidden="1">'2020 Finished Grass Order Form'!$21:$23</definedName>
    <definedName name="Z_F48A945A_E99E_4940_A554_1221E692694E_.wvu.Cols" localSheetId="1" hidden="1">'Locked Report'!$S:$S,'Locked Report'!$AE:$AI</definedName>
    <definedName name="Z_F48A945A_E99E_4940_A554_1221E692694E_.wvu.FilterData" localSheetId="0" hidden="1">'2020 Finished Grass Order Form'!#REF!</definedName>
    <definedName name="Z_F48A945A_E99E_4940_A554_1221E692694E_.wvu.FilterData" localSheetId="2" hidden="1">'Deleted varieties'!$B$1</definedName>
    <definedName name="Z_F48A945A_E99E_4940_A554_1221E692694E_.wvu.PrintArea" localSheetId="0" hidden="1">'2020 Finished Grass Order Form'!$A$1:$AC$66</definedName>
    <definedName name="Z_F48A945A_E99E_4940_A554_1221E692694E_.wvu.PrintArea" localSheetId="2" hidden="1">'Deleted varieties'!$A$1:$H$93</definedName>
    <definedName name="Z_F48A945A_E99E_4940_A554_1221E692694E_.wvu.PrintArea" localSheetId="1" hidden="1">'Locked Report'!$A$2:$T$84</definedName>
    <definedName name="Z_F48A945A_E99E_4940_A554_1221E692694E_.wvu.PrintTitles" localSheetId="0" hidden="1">'2020 Finished Grass Order Form'!$21:$23</definedName>
  </definedNames>
  <calcPr calcId="191028"/>
  <customWorkbookViews>
    <customWorkbookView name="Peter - Personal View" guid="{71F486F7-AC23-4012-92EA-60EEE621ADFF}" mergeInterval="0" personalView="1" maximized="1" xWindow="1" yWindow="1" windowWidth="1280" windowHeight="580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  - Personal View" guid="{2F410863-295B-49EE-8779-BE92BCE954DF}" mergeInterval="0" personalView="1" maximized="1" windowWidth="1276" windowHeight="769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7" i="1" l="1"/>
  <c r="Z28" i="1"/>
  <c r="Z29" i="1"/>
  <c r="Z30" i="1"/>
  <c r="Z31" i="1"/>
  <c r="Z32" i="1"/>
  <c r="Z33" i="1"/>
  <c r="Z34" i="1"/>
  <c r="Z35" i="1"/>
  <c r="Z36" i="1"/>
  <c r="Z37" i="1"/>
  <c r="Z38" i="1"/>
  <c r="W27" i="1"/>
  <c r="W28" i="1"/>
  <c r="W29" i="1"/>
  <c r="W30" i="1"/>
  <c r="W31" i="1"/>
  <c r="W32" i="1"/>
  <c r="W33" i="1"/>
  <c r="W34" i="1"/>
  <c r="W35" i="1"/>
  <c r="W36" i="1"/>
  <c r="W37" i="1"/>
  <c r="W38" i="1"/>
  <c r="T27" i="1"/>
  <c r="T28" i="1"/>
  <c r="T29" i="1"/>
  <c r="T30" i="1"/>
  <c r="T31" i="1"/>
  <c r="T32" i="1"/>
  <c r="T33" i="1"/>
  <c r="T34" i="1"/>
  <c r="T35" i="1"/>
  <c r="T36" i="1"/>
  <c r="T37" i="1"/>
  <c r="T38" i="1"/>
  <c r="Q27" i="1"/>
  <c r="AE27" i="1" s="1"/>
  <c r="Q28" i="1"/>
  <c r="AE28" i="1" s="1"/>
  <c r="Q29" i="1"/>
  <c r="AE29" i="1" s="1"/>
  <c r="Q30" i="1"/>
  <c r="AE30" i="1" s="1"/>
  <c r="Q31" i="1"/>
  <c r="AE31" i="1" s="1"/>
  <c r="Q32" i="1"/>
  <c r="AE32" i="1" s="1"/>
  <c r="Q33" i="1"/>
  <c r="AE33" i="1" s="1"/>
  <c r="Q34" i="1"/>
  <c r="AE34" i="1" s="1"/>
  <c r="Q35" i="1"/>
  <c r="AE35" i="1" s="1"/>
  <c r="Q36" i="1"/>
  <c r="AE36" i="1" s="1"/>
  <c r="Q37" i="1"/>
  <c r="AE37" i="1" s="1"/>
  <c r="Q38" i="1"/>
  <c r="AE38" i="1" s="1"/>
  <c r="Z43" i="1"/>
  <c r="Z44" i="1"/>
  <c r="Z45" i="1"/>
  <c r="Z46" i="1"/>
  <c r="Z47" i="1"/>
  <c r="Z48" i="1"/>
  <c r="Z49" i="1"/>
  <c r="Z50" i="1"/>
  <c r="Z51" i="1"/>
  <c r="Z52" i="1"/>
  <c r="Z53" i="1"/>
  <c r="Z54" i="1"/>
  <c r="W43" i="1"/>
  <c r="W44" i="1"/>
  <c r="W45" i="1"/>
  <c r="W46" i="1"/>
  <c r="W47" i="1"/>
  <c r="W48" i="1"/>
  <c r="W49" i="1"/>
  <c r="W50" i="1"/>
  <c r="W51" i="1"/>
  <c r="W52" i="1"/>
  <c r="W53" i="1"/>
  <c r="W54" i="1"/>
  <c r="T43" i="1"/>
  <c r="T44" i="1"/>
  <c r="T45" i="1"/>
  <c r="T46" i="1"/>
  <c r="T47" i="1"/>
  <c r="T48" i="1"/>
  <c r="T49" i="1"/>
  <c r="T50" i="1"/>
  <c r="T51" i="1"/>
  <c r="T52" i="1"/>
  <c r="T53" i="1"/>
  <c r="T54" i="1"/>
  <c r="Q43" i="1"/>
  <c r="AE43" i="1" s="1"/>
  <c r="Q44" i="1"/>
  <c r="AE44" i="1" s="1"/>
  <c r="Q45" i="1"/>
  <c r="AE45" i="1" s="1"/>
  <c r="Q46" i="1"/>
  <c r="AE46" i="1" s="1"/>
  <c r="Q47" i="1"/>
  <c r="AE47" i="1" s="1"/>
  <c r="Q48" i="1"/>
  <c r="AE48" i="1" s="1"/>
  <c r="Q49" i="1"/>
  <c r="AE49" i="1" s="1"/>
  <c r="Q50" i="1"/>
  <c r="AE50" i="1" s="1"/>
  <c r="Q51" i="1"/>
  <c r="AE51" i="1" s="1"/>
  <c r="Q52" i="1"/>
  <c r="AE52" i="1" s="1"/>
  <c r="Q53" i="1"/>
  <c r="AE53" i="1" s="1"/>
  <c r="Q54" i="1"/>
  <c r="AE54" i="1" s="1"/>
  <c r="S39" i="1"/>
  <c r="P39" i="1"/>
  <c r="P55" i="1"/>
  <c r="V55" i="1"/>
  <c r="Y55" i="1"/>
  <c r="V39" i="1"/>
  <c r="Y39" i="1"/>
  <c r="S55" i="1"/>
  <c r="Y56" i="1"/>
  <c r="Q42" i="1"/>
  <c r="T42" i="1"/>
  <c r="W42" i="1"/>
  <c r="Z42" i="1"/>
  <c r="AE42" i="1"/>
  <c r="AE41" i="1"/>
  <c r="Q26" i="1"/>
  <c r="T26" i="1"/>
  <c r="W26" i="1"/>
  <c r="Z26" i="1"/>
  <c r="AE26" i="1"/>
  <c r="AE25" i="1"/>
  <c r="Z55" i="1"/>
  <c r="W55" i="1"/>
  <c r="T55" i="1"/>
  <c r="Q55" i="1"/>
  <c r="BG54" i="1"/>
  <c r="BH54" i="1"/>
  <c r="BI54" i="1"/>
  <c r="BJ54" i="1"/>
  <c r="BK54" i="1"/>
  <c r="BL54" i="1"/>
  <c r="BM54" i="1"/>
  <c r="BN54" i="1"/>
  <c r="AP54" i="1"/>
  <c r="AR54" i="1"/>
  <c r="AT54" i="1"/>
  <c r="AV54" i="1"/>
  <c r="AH54" i="1"/>
  <c r="AJ54" i="1"/>
  <c r="AL54" i="1"/>
  <c r="AN54" i="1"/>
  <c r="BG53" i="1"/>
  <c r="BH53" i="1"/>
  <c r="BI53" i="1"/>
  <c r="BJ53" i="1"/>
  <c r="BK53" i="1"/>
  <c r="BL53" i="1"/>
  <c r="BM53" i="1"/>
  <c r="BN53" i="1"/>
  <c r="AP53" i="1"/>
  <c r="AR53" i="1"/>
  <c r="AT53" i="1"/>
  <c r="AV53" i="1"/>
  <c r="AH53" i="1"/>
  <c r="AJ53" i="1"/>
  <c r="AL53" i="1"/>
  <c r="AN53" i="1"/>
  <c r="BG52" i="1"/>
  <c r="BH52" i="1"/>
  <c r="BI52" i="1"/>
  <c r="BJ52" i="1"/>
  <c r="BK52" i="1"/>
  <c r="BL52" i="1"/>
  <c r="BM52" i="1"/>
  <c r="BN52" i="1"/>
  <c r="AP52" i="1"/>
  <c r="AR52" i="1"/>
  <c r="AT52" i="1"/>
  <c r="AV52" i="1"/>
  <c r="AH52" i="1"/>
  <c r="AJ52" i="1"/>
  <c r="AL52" i="1"/>
  <c r="AN52" i="1"/>
  <c r="BG51" i="1"/>
  <c r="BH51" i="1"/>
  <c r="BI51" i="1"/>
  <c r="BJ51" i="1"/>
  <c r="BK51" i="1"/>
  <c r="BL51" i="1"/>
  <c r="BM51" i="1"/>
  <c r="BN51" i="1"/>
  <c r="AP51" i="1"/>
  <c r="AR51" i="1"/>
  <c r="AT51" i="1"/>
  <c r="AV51" i="1"/>
  <c r="AH51" i="1"/>
  <c r="AJ51" i="1"/>
  <c r="AL51" i="1"/>
  <c r="AN51" i="1"/>
  <c r="AP50" i="1"/>
  <c r="AR50" i="1"/>
  <c r="AT50" i="1"/>
  <c r="AV50" i="1"/>
  <c r="AH50" i="1"/>
  <c r="AJ50" i="1"/>
  <c r="AL50" i="1"/>
  <c r="AN50" i="1"/>
  <c r="AP49" i="1"/>
  <c r="AR49" i="1"/>
  <c r="AT49" i="1"/>
  <c r="AV49" i="1"/>
  <c r="AH49" i="1"/>
  <c r="AJ49" i="1"/>
  <c r="AL49" i="1"/>
  <c r="AN49" i="1"/>
  <c r="AP48" i="1"/>
  <c r="AR48" i="1"/>
  <c r="AT48" i="1"/>
  <c r="AV48" i="1"/>
  <c r="AH48" i="1"/>
  <c r="AJ48" i="1"/>
  <c r="AL48" i="1"/>
  <c r="AN48" i="1"/>
  <c r="BG47" i="1"/>
  <c r="BH47" i="1"/>
  <c r="BI47" i="1"/>
  <c r="BJ47" i="1"/>
  <c r="BK47" i="1"/>
  <c r="BL47" i="1"/>
  <c r="BM47" i="1"/>
  <c r="BN47" i="1"/>
  <c r="AP47" i="1"/>
  <c r="AR47" i="1"/>
  <c r="AT47" i="1"/>
  <c r="AV47" i="1"/>
  <c r="AH47" i="1"/>
  <c r="AJ47" i="1"/>
  <c r="AL47" i="1"/>
  <c r="AN47" i="1"/>
  <c r="BG46" i="1"/>
  <c r="BH46" i="1"/>
  <c r="BI46" i="1"/>
  <c r="BJ46" i="1"/>
  <c r="BK46" i="1"/>
  <c r="BL46" i="1"/>
  <c r="BM46" i="1"/>
  <c r="BN46" i="1"/>
  <c r="AP46" i="1"/>
  <c r="AR46" i="1"/>
  <c r="AT46" i="1"/>
  <c r="AV46" i="1"/>
  <c r="AH46" i="1"/>
  <c r="AJ46" i="1"/>
  <c r="AL46" i="1"/>
  <c r="AN46" i="1"/>
  <c r="BG45" i="1"/>
  <c r="BH45" i="1"/>
  <c r="BI45" i="1"/>
  <c r="BJ45" i="1"/>
  <c r="BK45" i="1"/>
  <c r="BL45" i="1"/>
  <c r="BM45" i="1"/>
  <c r="BN45" i="1"/>
  <c r="AP45" i="1"/>
  <c r="AR45" i="1"/>
  <c r="AT45" i="1"/>
  <c r="AV45" i="1"/>
  <c r="AH45" i="1"/>
  <c r="AJ45" i="1"/>
  <c r="AL45" i="1"/>
  <c r="AN45" i="1"/>
  <c r="BG44" i="1"/>
  <c r="BH44" i="1"/>
  <c r="BI44" i="1"/>
  <c r="BJ44" i="1"/>
  <c r="BK44" i="1"/>
  <c r="BL44" i="1"/>
  <c r="BM44" i="1"/>
  <c r="BN44" i="1"/>
  <c r="AP44" i="1"/>
  <c r="AR44" i="1"/>
  <c r="AT44" i="1"/>
  <c r="AV44" i="1"/>
  <c r="AH44" i="1"/>
  <c r="AJ44" i="1"/>
  <c r="AL44" i="1"/>
  <c r="AN44" i="1"/>
  <c r="BG43" i="1"/>
  <c r="BH43" i="1"/>
  <c r="BI43" i="1"/>
  <c r="BJ43" i="1"/>
  <c r="BK43" i="1"/>
  <c r="BL43" i="1"/>
  <c r="BM43" i="1"/>
  <c r="BN43" i="1"/>
  <c r="AP43" i="1"/>
  <c r="AR43" i="1"/>
  <c r="AT43" i="1"/>
  <c r="AV43" i="1"/>
  <c r="AH43" i="1"/>
  <c r="AJ43" i="1"/>
  <c r="AL43" i="1"/>
  <c r="AN43" i="1"/>
  <c r="BG42" i="1"/>
  <c r="BH42" i="1"/>
  <c r="BI42" i="1"/>
  <c r="BJ42" i="1"/>
  <c r="BK42" i="1"/>
  <c r="BL42" i="1"/>
  <c r="BM42" i="1"/>
  <c r="BN42" i="1"/>
  <c r="AP42" i="1"/>
  <c r="AR42" i="1"/>
  <c r="AT42" i="1"/>
  <c r="AV42" i="1"/>
  <c r="AH42" i="1"/>
  <c r="AJ42" i="1"/>
  <c r="AL42" i="1"/>
  <c r="AN42" i="1"/>
  <c r="Z39" i="1"/>
  <c r="W39" i="1"/>
  <c r="T39" i="1"/>
  <c r="Q39" i="1"/>
  <c r="BG38" i="1"/>
  <c r="BH38" i="1"/>
  <c r="BI38" i="1"/>
  <c r="BJ38" i="1"/>
  <c r="BK38" i="1"/>
  <c r="BL38" i="1"/>
  <c r="BM38" i="1"/>
  <c r="BN38" i="1"/>
  <c r="AP38" i="1"/>
  <c r="AR38" i="1"/>
  <c r="AT38" i="1"/>
  <c r="AV38" i="1"/>
  <c r="AH38" i="1"/>
  <c r="AJ38" i="1"/>
  <c r="AL38" i="1"/>
  <c r="AN38" i="1"/>
  <c r="BG37" i="1"/>
  <c r="BH37" i="1"/>
  <c r="BI37" i="1"/>
  <c r="BJ37" i="1"/>
  <c r="BK37" i="1"/>
  <c r="BL37" i="1"/>
  <c r="BM37" i="1"/>
  <c r="BN37" i="1"/>
  <c r="AP37" i="1"/>
  <c r="AR37" i="1"/>
  <c r="AT37" i="1"/>
  <c r="AV37" i="1"/>
  <c r="AH37" i="1"/>
  <c r="AJ37" i="1"/>
  <c r="AL37" i="1"/>
  <c r="AN37" i="1"/>
  <c r="BG36" i="1"/>
  <c r="BH36" i="1"/>
  <c r="BI36" i="1"/>
  <c r="BJ36" i="1"/>
  <c r="BK36" i="1"/>
  <c r="BL36" i="1"/>
  <c r="BM36" i="1"/>
  <c r="BN36" i="1"/>
  <c r="AP36" i="1"/>
  <c r="AR36" i="1"/>
  <c r="AT36" i="1"/>
  <c r="AV36" i="1"/>
  <c r="AH36" i="1"/>
  <c r="AJ36" i="1"/>
  <c r="AL36" i="1"/>
  <c r="AN36" i="1"/>
  <c r="BG35" i="1"/>
  <c r="BH35" i="1"/>
  <c r="BI35" i="1"/>
  <c r="BJ35" i="1"/>
  <c r="BK35" i="1"/>
  <c r="BL35" i="1"/>
  <c r="BM35" i="1"/>
  <c r="BN35" i="1"/>
  <c r="AP35" i="1"/>
  <c r="AR35" i="1"/>
  <c r="AT35" i="1"/>
  <c r="AV35" i="1"/>
  <c r="AH35" i="1"/>
  <c r="AJ35" i="1"/>
  <c r="AL35" i="1"/>
  <c r="AN35" i="1"/>
  <c r="AP34" i="1"/>
  <c r="AR34" i="1"/>
  <c r="AT34" i="1"/>
  <c r="AV34" i="1"/>
  <c r="AH34" i="1"/>
  <c r="AJ34" i="1"/>
  <c r="AL34" i="1"/>
  <c r="AN34" i="1"/>
  <c r="AP33" i="1"/>
  <c r="AR33" i="1"/>
  <c r="AT33" i="1"/>
  <c r="AV33" i="1"/>
  <c r="AH33" i="1"/>
  <c r="AJ33" i="1"/>
  <c r="AL33" i="1"/>
  <c r="AN33" i="1"/>
  <c r="AP32" i="1"/>
  <c r="AR32" i="1"/>
  <c r="AT32" i="1"/>
  <c r="AV32" i="1"/>
  <c r="AH32" i="1"/>
  <c r="AJ32" i="1"/>
  <c r="AL32" i="1"/>
  <c r="AN32" i="1"/>
  <c r="BG31" i="1"/>
  <c r="BH31" i="1"/>
  <c r="BI31" i="1"/>
  <c r="BJ31" i="1"/>
  <c r="BK31" i="1"/>
  <c r="BL31" i="1"/>
  <c r="BM31" i="1"/>
  <c r="BN31" i="1"/>
  <c r="AP31" i="1"/>
  <c r="AR31" i="1"/>
  <c r="AT31" i="1"/>
  <c r="AV31" i="1"/>
  <c r="AH31" i="1"/>
  <c r="AJ31" i="1"/>
  <c r="AL31" i="1"/>
  <c r="AN31" i="1"/>
  <c r="BG30" i="1"/>
  <c r="BH30" i="1"/>
  <c r="BI30" i="1"/>
  <c r="BJ30" i="1"/>
  <c r="BK30" i="1"/>
  <c r="BL30" i="1"/>
  <c r="BM30" i="1"/>
  <c r="BN30" i="1"/>
  <c r="AP30" i="1"/>
  <c r="AR30" i="1"/>
  <c r="AT30" i="1"/>
  <c r="AV30" i="1"/>
  <c r="AH30" i="1"/>
  <c r="AJ30" i="1"/>
  <c r="AL30" i="1"/>
  <c r="AN30" i="1"/>
  <c r="BG29" i="1"/>
  <c r="BH29" i="1"/>
  <c r="BI29" i="1"/>
  <c r="BJ29" i="1"/>
  <c r="BK29" i="1"/>
  <c r="BL29" i="1"/>
  <c r="BM29" i="1"/>
  <c r="BN29" i="1"/>
  <c r="AP29" i="1"/>
  <c r="AR29" i="1"/>
  <c r="AT29" i="1"/>
  <c r="AV29" i="1"/>
  <c r="AH29" i="1"/>
  <c r="AJ29" i="1"/>
  <c r="AL29" i="1"/>
  <c r="AN29" i="1"/>
  <c r="BG28" i="1"/>
  <c r="BH28" i="1"/>
  <c r="BI28" i="1"/>
  <c r="BJ28" i="1"/>
  <c r="BK28" i="1"/>
  <c r="BL28" i="1"/>
  <c r="BM28" i="1"/>
  <c r="BN28" i="1"/>
  <c r="AP28" i="1"/>
  <c r="AR28" i="1"/>
  <c r="AT28" i="1"/>
  <c r="AV28" i="1"/>
  <c r="AH28" i="1"/>
  <c r="AJ28" i="1"/>
  <c r="AL28" i="1"/>
  <c r="AN28" i="1"/>
  <c r="BG27" i="1"/>
  <c r="BH27" i="1"/>
  <c r="BI27" i="1"/>
  <c r="BJ27" i="1"/>
  <c r="BK27" i="1"/>
  <c r="BL27" i="1"/>
  <c r="BM27" i="1"/>
  <c r="BN27" i="1"/>
  <c r="AP27" i="1"/>
  <c r="AR27" i="1"/>
  <c r="AT27" i="1"/>
  <c r="AV27" i="1"/>
  <c r="AH27" i="1"/>
  <c r="AJ27" i="1"/>
  <c r="AL27" i="1"/>
  <c r="AN27" i="1"/>
  <c r="BG26" i="1"/>
  <c r="BH26" i="1"/>
  <c r="BI26" i="1"/>
  <c r="BJ26" i="1"/>
  <c r="BK26" i="1"/>
  <c r="BL26" i="1"/>
  <c r="BM26" i="1"/>
  <c r="BN26" i="1"/>
  <c r="AP26" i="1"/>
  <c r="AR26" i="1"/>
  <c r="AT26" i="1"/>
  <c r="AV26" i="1"/>
  <c r="AH26" i="1"/>
  <c r="AJ26" i="1"/>
  <c r="AL26" i="1"/>
  <c r="AN26" i="1"/>
  <c r="M5" i="2"/>
  <c r="M31" i="2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5" i="3"/>
  <c r="I96" i="3"/>
  <c r="I97" i="3"/>
  <c r="I98" i="3"/>
  <c r="I99" i="3"/>
  <c r="C2" i="2"/>
  <c r="AM14" i="2"/>
  <c r="E2" i="2"/>
  <c r="AN14" i="2"/>
  <c r="G2" i="2"/>
  <c r="AO14" i="2"/>
  <c r="I2" i="2"/>
  <c r="AP14" i="2"/>
  <c r="K2" i="2"/>
  <c r="AQ14" i="2"/>
  <c r="M2" i="2"/>
  <c r="AR14" i="2"/>
  <c r="AQ19" i="2"/>
  <c r="AM19" i="2"/>
  <c r="AQ20" i="2"/>
  <c r="AM20" i="2"/>
  <c r="AQ21" i="2"/>
  <c r="AM21" i="2"/>
  <c r="AQ22" i="2"/>
  <c r="AM22" i="2"/>
  <c r="AQ23" i="2"/>
  <c r="AM23" i="2"/>
  <c r="AQ24" i="2"/>
  <c r="AM24" i="2"/>
  <c r="AQ25" i="2"/>
  <c r="AM25" i="2"/>
  <c r="AQ26" i="2"/>
  <c r="AM26" i="2"/>
  <c r="AQ27" i="2"/>
  <c r="AM27" i="2"/>
  <c r="AQ28" i="2"/>
  <c r="AM28" i="2"/>
  <c r="AQ29" i="2"/>
  <c r="AM29" i="2"/>
  <c r="AQ30" i="2"/>
  <c r="AM30" i="2"/>
  <c r="AQ31" i="2"/>
  <c r="AM31" i="2"/>
  <c r="AQ32" i="2"/>
  <c r="AM32" i="2"/>
  <c r="AQ33" i="2"/>
  <c r="AM33" i="2"/>
  <c r="AQ34" i="2"/>
  <c r="AM34" i="2"/>
  <c r="AQ35" i="2"/>
  <c r="AM35" i="2"/>
  <c r="AQ36" i="2"/>
  <c r="AM36" i="2"/>
  <c r="AQ37" i="2"/>
  <c r="AM37" i="2"/>
  <c r="AQ38" i="2"/>
  <c r="AM38" i="2"/>
  <c r="AQ39" i="2"/>
  <c r="AM39" i="2"/>
  <c r="AQ40" i="2"/>
  <c r="AM40" i="2"/>
  <c r="AQ41" i="2"/>
  <c r="AM41" i="2"/>
  <c r="AQ42" i="2"/>
  <c r="AM42" i="2"/>
  <c r="AQ43" i="2"/>
  <c r="AM43" i="2"/>
  <c r="AQ44" i="2"/>
  <c r="AM44" i="2"/>
  <c r="AP18" i="1"/>
  <c r="AR18" i="1"/>
  <c r="AT18" i="1"/>
  <c r="AH21" i="1"/>
  <c r="AJ21" i="1"/>
  <c r="AL21" i="1"/>
  <c r="AO15" i="2"/>
  <c r="AN15" i="2"/>
  <c r="AM15" i="2"/>
  <c r="Q5" i="2"/>
  <c r="Q31" i="2"/>
  <c r="Q11" i="2"/>
  <c r="AR25" i="2"/>
  <c r="AN25" i="2"/>
  <c r="Q9" i="2"/>
  <c r="AH9" i="2"/>
  <c r="Q17" i="2"/>
  <c r="AH17" i="2"/>
  <c r="Q10" i="2"/>
  <c r="AR24" i="2"/>
  <c r="AN24" i="2"/>
  <c r="C10" i="2"/>
  <c r="O10" i="2"/>
  <c r="Q6" i="2"/>
  <c r="AH6" i="2"/>
  <c r="Q21" i="2"/>
  <c r="AH21" i="2"/>
  <c r="AR35" i="2"/>
  <c r="AN35" i="2"/>
  <c r="Q7" i="2"/>
  <c r="AH7" i="2"/>
  <c r="Q13" i="2"/>
  <c r="AR27" i="2"/>
  <c r="AN27" i="2"/>
  <c r="Q27" i="2"/>
  <c r="AH27" i="2"/>
  <c r="Q20" i="2"/>
  <c r="AR34" i="2"/>
  <c r="AN34" i="2"/>
  <c r="Q28" i="2"/>
  <c r="AR42" i="2"/>
  <c r="AN42" i="2"/>
  <c r="Q29" i="2"/>
  <c r="AH29" i="2"/>
  <c r="Q23" i="2"/>
  <c r="AR37" i="2"/>
  <c r="AN37" i="2"/>
  <c r="Q22" i="2"/>
  <c r="AR36" i="2"/>
  <c r="AN36" i="2"/>
  <c r="Q16" i="2"/>
  <c r="AH16" i="2"/>
  <c r="Q14" i="2"/>
  <c r="AR28" i="2"/>
  <c r="AN28" i="2"/>
  <c r="Q19" i="2"/>
  <c r="AR33" i="2"/>
  <c r="AN33" i="2"/>
  <c r="AH19" i="2"/>
  <c r="Q8" i="2"/>
  <c r="AH8" i="2"/>
  <c r="Q12" i="2"/>
  <c r="AR26" i="2"/>
  <c r="AN26" i="2"/>
  <c r="Q24" i="2"/>
  <c r="AH24" i="2"/>
  <c r="Q26" i="2"/>
  <c r="AH26" i="2"/>
  <c r="Q18" i="2"/>
  <c r="AR32" i="2"/>
  <c r="AN32" i="2"/>
  <c r="Q15" i="2"/>
  <c r="AR29" i="2"/>
  <c r="AN29" i="2"/>
  <c r="Q25" i="2"/>
  <c r="AR39" i="2"/>
  <c r="AN39" i="2"/>
  <c r="K15" i="2"/>
  <c r="C27" i="2"/>
  <c r="O27" i="2"/>
  <c r="K27" i="2"/>
  <c r="E27" i="2"/>
  <c r="G6" i="2"/>
  <c r="C6" i="2"/>
  <c r="O6" i="2"/>
  <c r="AF6" i="2"/>
  <c r="E15" i="2"/>
  <c r="K20" i="2"/>
  <c r="G20" i="2"/>
  <c r="I20" i="2"/>
  <c r="M7" i="2"/>
  <c r="K7" i="2"/>
  <c r="K9" i="2"/>
  <c r="G9" i="2"/>
  <c r="C9" i="2"/>
  <c r="O9" i="2"/>
  <c r="AF9" i="2"/>
  <c r="I7" i="2"/>
  <c r="I9" i="2"/>
  <c r="M9" i="2"/>
  <c r="E9" i="2"/>
  <c r="G11" i="2"/>
  <c r="E7" i="2"/>
  <c r="G7" i="2"/>
  <c r="C7" i="2"/>
  <c r="O7" i="2"/>
  <c r="I28" i="2"/>
  <c r="G5" i="2"/>
  <c r="G30" i="2"/>
  <c r="E10" i="2"/>
  <c r="K10" i="2"/>
  <c r="C21" i="2"/>
  <c r="O21" i="2"/>
  <c r="AF21" i="2"/>
  <c r="K21" i="2"/>
  <c r="I21" i="2"/>
  <c r="M10" i="2"/>
  <c r="G10" i="2"/>
  <c r="I10" i="2"/>
  <c r="G21" i="2"/>
  <c r="E21" i="2"/>
  <c r="M21" i="2"/>
  <c r="M28" i="2"/>
  <c r="K5" i="2"/>
  <c r="K31" i="2"/>
  <c r="G13" i="2"/>
  <c r="E13" i="2"/>
  <c r="M13" i="2"/>
  <c r="I5" i="2"/>
  <c r="I31" i="2"/>
  <c r="K28" i="2"/>
  <c r="I19" i="2"/>
  <c r="C5" i="2"/>
  <c r="C30" i="2"/>
  <c r="O30" i="2"/>
  <c r="AF30" i="2"/>
  <c r="C28" i="2"/>
  <c r="O28" i="2"/>
  <c r="G28" i="2"/>
  <c r="E5" i="2"/>
  <c r="E30" i="2"/>
  <c r="G27" i="2"/>
  <c r="C13" i="2"/>
  <c r="O13" i="2"/>
  <c r="K13" i="2"/>
  <c r="I13" i="2"/>
  <c r="C16" i="2"/>
  <c r="O16" i="2"/>
  <c r="G14" i="2"/>
  <c r="I26" i="2"/>
  <c r="G22" i="2"/>
  <c r="M16" i="2"/>
  <c r="C19" i="2"/>
  <c r="O19" i="2"/>
  <c r="C24" i="2"/>
  <c r="O24" i="2"/>
  <c r="E14" i="2"/>
  <c r="C14" i="2"/>
  <c r="O14" i="2"/>
  <c r="K14" i="2"/>
  <c r="E20" i="2"/>
  <c r="G18" i="2"/>
  <c r="E28" i="2"/>
  <c r="C29" i="2"/>
  <c r="O29" i="2"/>
  <c r="AF29" i="2"/>
  <c r="I23" i="2"/>
  <c r="K23" i="2"/>
  <c r="K24" i="2"/>
  <c r="I12" i="2"/>
  <c r="K12" i="2"/>
  <c r="G16" i="2"/>
  <c r="E16" i="2"/>
  <c r="I22" i="2"/>
  <c r="K22" i="2"/>
  <c r="K25" i="2"/>
  <c r="I16" i="2"/>
  <c r="M20" i="2"/>
  <c r="I18" i="2"/>
  <c r="G29" i="2"/>
  <c r="E29" i="2"/>
  <c r="M29" i="2"/>
  <c r="I24" i="2"/>
  <c r="E26" i="2"/>
  <c r="G26" i="2"/>
  <c r="G24" i="2"/>
  <c r="I29" i="2"/>
  <c r="I14" i="2"/>
  <c r="M14" i="2"/>
  <c r="M26" i="2"/>
  <c r="M22" i="2"/>
  <c r="K16" i="2"/>
  <c r="K29" i="2"/>
  <c r="K26" i="2"/>
  <c r="E23" i="2"/>
  <c r="M23" i="2"/>
  <c r="G23" i="2"/>
  <c r="E24" i="2"/>
  <c r="M24" i="2"/>
  <c r="E12" i="2"/>
  <c r="M12" i="2"/>
  <c r="G12" i="2"/>
  <c r="E22" i="2"/>
  <c r="E19" i="2"/>
  <c r="G19" i="2"/>
  <c r="G8" i="2"/>
  <c r="G25" i="2"/>
  <c r="M25" i="2"/>
  <c r="I25" i="2"/>
  <c r="M19" i="2"/>
  <c r="K19" i="2"/>
  <c r="E18" i="2"/>
  <c r="M18" i="2"/>
  <c r="C18" i="2"/>
  <c r="O18" i="2"/>
  <c r="K18" i="2"/>
  <c r="C22" i="2"/>
  <c r="O22" i="2"/>
  <c r="E8" i="2"/>
  <c r="C8" i="2"/>
  <c r="O8" i="2"/>
  <c r="AF8" i="2"/>
  <c r="I8" i="2"/>
  <c r="E25" i="2"/>
  <c r="C12" i="2"/>
  <c r="O12" i="2"/>
  <c r="C25" i="2"/>
  <c r="O25" i="2"/>
  <c r="AF25" i="2"/>
  <c r="C26" i="2"/>
  <c r="O26" i="2"/>
  <c r="AF26" i="2"/>
  <c r="M8" i="2"/>
  <c r="K8" i="2"/>
  <c r="C23" i="2"/>
  <c r="O23" i="2"/>
  <c r="M17" i="2"/>
  <c r="G17" i="2"/>
  <c r="C17" i="2"/>
  <c r="O17" i="2"/>
  <c r="I17" i="2"/>
  <c r="K17" i="2"/>
  <c r="E17" i="2"/>
  <c r="M11" i="2"/>
  <c r="M27" i="2"/>
  <c r="K11" i="2"/>
  <c r="C11" i="2"/>
  <c r="O11" i="2"/>
  <c r="AF11" i="2"/>
  <c r="E11" i="2"/>
  <c r="I11" i="2"/>
  <c r="I6" i="2"/>
  <c r="C15" i="2"/>
  <c r="O15" i="2"/>
  <c r="I15" i="2"/>
  <c r="G15" i="2"/>
  <c r="K6" i="2"/>
  <c r="E6" i="2"/>
  <c r="I27" i="2"/>
  <c r="M6" i="2"/>
  <c r="M15" i="2"/>
  <c r="C20" i="2"/>
  <c r="O20" i="2"/>
  <c r="AF20" i="2"/>
  <c r="O5" i="2"/>
  <c r="R5" i="2"/>
  <c r="AH14" i="2"/>
  <c r="AH22" i="2"/>
  <c r="AJ23" i="1"/>
  <c r="AQ15" i="2"/>
  <c r="AH23" i="2"/>
  <c r="R19" i="2"/>
  <c r="AR38" i="2"/>
  <c r="AN38" i="2"/>
  <c r="AH18" i="2"/>
  <c r="AH20" i="2"/>
  <c r="R22" i="2"/>
  <c r="AR40" i="2"/>
  <c r="AN40" i="2"/>
  <c r="AH25" i="2"/>
  <c r="AT21" i="1"/>
  <c r="M30" i="2"/>
  <c r="AR23" i="1"/>
  <c r="AP23" i="1"/>
  <c r="AT23" i="1"/>
  <c r="AV23" i="1"/>
  <c r="AL23" i="1"/>
  <c r="AR15" i="2"/>
  <c r="C31" i="2"/>
  <c r="AH13" i="2"/>
  <c r="R8" i="2"/>
  <c r="AR21" i="1"/>
  <c r="K30" i="2"/>
  <c r="R16" i="2"/>
  <c r="AF16" i="2"/>
  <c r="G31" i="2"/>
  <c r="R9" i="2"/>
  <c r="AF19" i="2"/>
  <c r="AH11" i="2"/>
  <c r="R12" i="2"/>
  <c r="AF12" i="2"/>
  <c r="R14" i="2"/>
  <c r="AF14" i="2"/>
  <c r="AH5" i="2"/>
  <c r="AH31" i="2"/>
  <c r="E31" i="2"/>
  <c r="AH10" i="2"/>
  <c r="AR31" i="2"/>
  <c r="AN31" i="2"/>
  <c r="AR41" i="2"/>
  <c r="AN41" i="2"/>
  <c r="R23" i="2"/>
  <c r="R25" i="2"/>
  <c r="AR22" i="2"/>
  <c r="AN22" i="2"/>
  <c r="AH28" i="2"/>
  <c r="AR23" i="2"/>
  <c r="AN23" i="2"/>
  <c r="AH15" i="2"/>
  <c r="R21" i="2"/>
  <c r="AH12" i="2"/>
  <c r="AR20" i="2"/>
  <c r="AN20" i="2"/>
  <c r="AR19" i="2"/>
  <c r="AN19" i="2"/>
  <c r="AF10" i="2"/>
  <c r="R10" i="2"/>
  <c r="AF13" i="2"/>
  <c r="R13" i="2"/>
  <c r="R28" i="2"/>
  <c r="AF28" i="2"/>
  <c r="R17" i="2"/>
  <c r="AF17" i="2"/>
  <c r="AF27" i="2"/>
  <c r="R27" i="2"/>
  <c r="AF15" i="2"/>
  <c r="R15" i="2"/>
  <c r="R24" i="2"/>
  <c r="AF24" i="2"/>
  <c r="AF18" i="2"/>
  <c r="R18" i="2"/>
  <c r="R7" i="2"/>
  <c r="AF7" i="2"/>
  <c r="R6" i="2"/>
  <c r="R29" i="2"/>
  <c r="AP21" i="1"/>
  <c r="AR43" i="2"/>
  <c r="AN43" i="2"/>
  <c r="R11" i="2"/>
  <c r="R20" i="2"/>
  <c r="R26" i="2"/>
  <c r="AR30" i="2"/>
  <c r="AN30" i="2"/>
  <c r="AF23" i="2"/>
  <c r="AR21" i="2"/>
  <c r="AN21" i="2"/>
  <c r="AF22" i="2"/>
  <c r="AH23" i="1"/>
  <c r="AN23" i="1"/>
  <c r="AN21" i="1"/>
  <c r="Q30" i="2"/>
  <c r="O31" i="2"/>
  <c r="AF5" i="2"/>
  <c r="AF31" i="2"/>
  <c r="R31" i="2"/>
  <c r="I30" i="2"/>
  <c r="AV22" i="1"/>
  <c r="AP15" i="2"/>
  <c r="I94" i="3"/>
  <c r="AH30" i="2"/>
  <c r="AR44" i="2"/>
  <c r="AN44" i="2"/>
  <c r="R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S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Enter 1 if you like to use plant group for total average cost.
Otherwise leave blank
</t>
        </r>
      </text>
    </comment>
  </commentList>
</comments>
</file>

<file path=xl/sharedStrings.xml><?xml version="1.0" encoding="utf-8"?>
<sst xmlns="http://schemas.openxmlformats.org/spreadsheetml/2006/main" count="1320" uniqueCount="566">
  <si>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</si>
  <si>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</si>
  <si>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</si>
  <si>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</si>
  <si>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</si>
  <si>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</si>
  <si>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</si>
  <si>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t>2020 FINISHED GRASS PROGRAM - 2 and 3 GALLON                          www.growingcolors.com</t>
  </si>
  <si>
    <r>
      <t xml:space="preserve">           </t>
    </r>
    <r>
      <rPr>
        <b/>
        <u/>
        <sz val="9"/>
        <rFont val="Geneva"/>
        <family val="2"/>
      </rPr>
      <t>Bill To:</t>
    </r>
  </si>
  <si>
    <r>
      <t xml:space="preserve">    </t>
    </r>
    <r>
      <rPr>
        <u/>
        <sz val="9"/>
        <rFont val="Geneva"/>
        <family val="2"/>
      </rPr>
      <t>Ship To:</t>
    </r>
  </si>
  <si>
    <t xml:space="preserve">                       Customer</t>
  </si>
  <si>
    <t xml:space="preserve">                       Street Address</t>
  </si>
  <si>
    <t xml:space="preserve">                       City</t>
  </si>
  <si>
    <t xml:space="preserve">                       State</t>
  </si>
  <si>
    <t xml:space="preserve">Zip: </t>
  </si>
  <si>
    <t>Zip:</t>
  </si>
  <si>
    <t xml:space="preserve">                      Telephone</t>
  </si>
  <si>
    <t xml:space="preserve">                      Fax Number</t>
  </si>
  <si>
    <t xml:space="preserve">                      Email Address</t>
  </si>
  <si>
    <t xml:space="preserve">                      Contact Name</t>
  </si>
  <si>
    <t>PRICING</t>
  </si>
  <si>
    <t>Order Date</t>
  </si>
  <si>
    <t>FOB</t>
  </si>
  <si>
    <t>Tags</t>
  </si>
  <si>
    <t>Terms</t>
  </si>
  <si>
    <t>Cust PO</t>
  </si>
  <si>
    <t>Salesperson</t>
  </si>
  <si>
    <t>Notes</t>
  </si>
  <si>
    <t>YES</t>
  </si>
  <si>
    <t>AL</t>
  </si>
  <si>
    <t>Net 30</t>
  </si>
  <si>
    <t>NO</t>
  </si>
  <si>
    <t>75-100 POTS  PER PALLET</t>
  </si>
  <si>
    <t>GROWER AVAILABILITY</t>
  </si>
  <si>
    <t>Tags included with your order.</t>
  </si>
  <si>
    <t>Ship Date</t>
  </si>
  <si>
    <t>Ship Week</t>
  </si>
  <si>
    <t>total</t>
  </si>
  <si>
    <t>PL1</t>
  </si>
  <si>
    <t>PL2</t>
  </si>
  <si>
    <t>PL4</t>
  </si>
  <si>
    <t>PL5</t>
  </si>
  <si>
    <t>PL6</t>
  </si>
  <si>
    <t>PL7</t>
  </si>
  <si>
    <t>PL8</t>
  </si>
  <si>
    <t>Price Per</t>
  </si>
  <si>
    <t>Avail</t>
  </si>
  <si>
    <t>Qty</t>
  </si>
  <si>
    <t>plants</t>
  </si>
  <si>
    <t>dollars</t>
  </si>
  <si>
    <t>Description</t>
  </si>
  <si>
    <t>New</t>
  </si>
  <si>
    <t>2 Gallon Pot</t>
  </si>
  <si>
    <t>Item #</t>
  </si>
  <si>
    <t>Common Name</t>
  </si>
  <si>
    <t>Trays</t>
  </si>
  <si>
    <t xml:space="preserve">FINISHED GRASSES - 2 GALLON                                                                                                   </t>
  </si>
  <si>
    <t>Calamagrostis Karl Foerster</t>
  </si>
  <si>
    <t>Feather Reed Grass</t>
  </si>
  <si>
    <t>Calamagrostis Overdam</t>
  </si>
  <si>
    <t>Erianthus Ravennae</t>
  </si>
  <si>
    <t>Hardy Pampas Grass</t>
  </si>
  <si>
    <t>Miscanthus Adagio</t>
  </si>
  <si>
    <t>Maiden Grass</t>
  </si>
  <si>
    <t>Miscanthus Dixieland</t>
  </si>
  <si>
    <t xml:space="preserve">Miscanthus Fat Cat   </t>
  </si>
  <si>
    <t>Miscanthus Variegatus</t>
  </si>
  <si>
    <t>Miscanthus Gracillimus</t>
  </si>
  <si>
    <t>Miscanthus Pwunktchen</t>
  </si>
  <si>
    <t>Muhlenbergia</t>
  </si>
  <si>
    <t>Pink Muhly Grass</t>
  </si>
  <si>
    <t>Panicum Shenandoah</t>
  </si>
  <si>
    <t>Switch Grass</t>
  </si>
  <si>
    <t>Panicum Heavy Metal</t>
  </si>
  <si>
    <t>Schizachyrium Standing Ovation R/O</t>
  </si>
  <si>
    <t>Upright Little Blue Stem</t>
  </si>
  <si>
    <t>Total Trays 2 Gallon</t>
  </si>
  <si>
    <t xml:space="preserve">FINISHED GRASSES - 3 GALLON                                                                                                   </t>
  </si>
  <si>
    <t>4976103</t>
  </si>
  <si>
    <t>4976143</t>
  </si>
  <si>
    <t>4976233</t>
  </si>
  <si>
    <t>4976553</t>
  </si>
  <si>
    <t>4976593</t>
  </si>
  <si>
    <t>4976603</t>
  </si>
  <si>
    <t>4976913</t>
  </si>
  <si>
    <t>4976653</t>
  </si>
  <si>
    <t>4976783</t>
  </si>
  <si>
    <t>Muhlenbergia ( Pink Muhly )</t>
  </si>
  <si>
    <t>4977453</t>
  </si>
  <si>
    <t>Total Trays 3 Gallon</t>
  </si>
  <si>
    <t>Total Trays</t>
  </si>
  <si>
    <t>COMMENTS</t>
  </si>
  <si>
    <t>Total</t>
  </si>
  <si>
    <t>Avg</t>
  </si>
  <si>
    <t>use for</t>
  </si>
  <si>
    <t>Shipment</t>
  </si>
  <si>
    <t>Totals</t>
  </si>
  <si>
    <t>Plants</t>
  </si>
  <si>
    <t>Cost</t>
  </si>
  <si>
    <t>avg cost</t>
  </si>
  <si>
    <t xml:space="preserve">Perennials  </t>
  </si>
  <si>
    <t>Astilbe</t>
  </si>
  <si>
    <t>Coreopsis</t>
  </si>
  <si>
    <t>Clematis</t>
  </si>
  <si>
    <t>Dianthus</t>
  </si>
  <si>
    <t>Dicentra</t>
  </si>
  <si>
    <t>Echinacea</t>
  </si>
  <si>
    <t>Ferns</t>
  </si>
  <si>
    <t>Geraniums</t>
  </si>
  <si>
    <t>Grasses</t>
  </si>
  <si>
    <t>Hemerocallis</t>
  </si>
  <si>
    <t>Heuchera</t>
  </si>
  <si>
    <t>Hosta</t>
  </si>
  <si>
    <t>Iris (all species)</t>
  </si>
  <si>
    <t>Peony</t>
  </si>
  <si>
    <t>Peony Tree</t>
  </si>
  <si>
    <t>Phlox (tall + creeping)</t>
  </si>
  <si>
    <t>Rudbeckia</t>
  </si>
  <si>
    <t>Salvia</t>
  </si>
  <si>
    <t>Sedum</t>
  </si>
  <si>
    <t>Veronica</t>
  </si>
  <si>
    <t>Lilies</t>
  </si>
  <si>
    <t>Dahlia</t>
  </si>
  <si>
    <t>Canna</t>
  </si>
  <si>
    <t>Calla</t>
  </si>
  <si>
    <t>Fruits and Vegetabes</t>
  </si>
  <si>
    <t>Perennials A-Z</t>
  </si>
  <si>
    <t>Total Cost</t>
  </si>
  <si>
    <t>Unit</t>
  </si>
  <si>
    <t>Grdn World</t>
  </si>
  <si>
    <t>Size</t>
  </si>
  <si>
    <t>Pack</t>
  </si>
  <si>
    <t>Item#</t>
  </si>
  <si>
    <t>units</t>
  </si>
  <si>
    <t>DELETED ITEMS FROM 2009 PROGRAM</t>
  </si>
  <si>
    <t>Achillea mil. Sunny Seduction' (PPAF)</t>
  </si>
  <si>
    <t>3"</t>
  </si>
  <si>
    <t>Agastache Purple Haze</t>
  </si>
  <si>
    <t>Alchemilla mollis Thriller</t>
  </si>
  <si>
    <t>Amsonia tab. Blue Star</t>
  </si>
  <si>
    <t>Aquilegia Dorothy Rose</t>
  </si>
  <si>
    <t>Aquilegia x Lime Frost</t>
  </si>
  <si>
    <t>Armeria m. Nifty Thrifty</t>
  </si>
  <si>
    <t>Aster n.a. Alma Potschke</t>
  </si>
  <si>
    <t>Astilbe ch. Finale</t>
  </si>
  <si>
    <t>2-3eye</t>
  </si>
  <si>
    <t>Astilbe jap. Lollypop (PP#11966)</t>
  </si>
  <si>
    <t>Astilbe jap. Rheinland</t>
  </si>
  <si>
    <t>6-8 Eye</t>
  </si>
  <si>
    <t>Astilbe simp. Key Biscayne</t>
  </si>
  <si>
    <t>3-5 Eye</t>
  </si>
  <si>
    <t>Campanula car. Pearl Deep Blue</t>
  </si>
  <si>
    <t>3"Plug</t>
  </si>
  <si>
    <t>Campanula glom. Joan Elliot</t>
  </si>
  <si>
    <t>Campanula pun. Pink Octopus</t>
  </si>
  <si>
    <t>Campanula tachelium Bernice</t>
  </si>
  <si>
    <t>Chrysanthemum x Firestorm (PPAF)</t>
  </si>
  <si>
    <t>3.5"</t>
  </si>
  <si>
    <t>Chrysanthemum x Stardust (PPAF)</t>
  </si>
  <si>
    <t>Chrysanthemum x Tigertail (PPAF)</t>
  </si>
  <si>
    <t>Coreopsis Autumn Blush (PPAF)</t>
  </si>
  <si>
    <t>Dianthus Bewitched (PP 13159)</t>
  </si>
  <si>
    <t xml:space="preserve">Dianthus First Love                          </t>
  </si>
  <si>
    <t xml:space="preserve">Echinacea Double Decker </t>
  </si>
  <si>
    <t>Echinacea Tiki Star (PP 17652)</t>
  </si>
  <si>
    <t>Gaillardia Amber Wheels</t>
  </si>
  <si>
    <t>Gaillardia Fanfare   (PP15892)</t>
  </si>
  <si>
    <t>2"</t>
  </si>
  <si>
    <t>Gaillardia Oranges and Lemons (PPAF)</t>
  </si>
  <si>
    <t>Gaillardia Sunburst Tangerine</t>
  </si>
  <si>
    <t xml:space="preserve">Geranium Pra. Dark Reiter </t>
  </si>
  <si>
    <t>Geranium x Sweet Heidi (PPAF)</t>
  </si>
  <si>
    <t>#1 Div.</t>
  </si>
  <si>
    <t>Helenium x Wyndley</t>
  </si>
  <si>
    <t>Heliopsis Loraine Sunshine (PP 10690)</t>
  </si>
  <si>
    <t xml:space="preserve">Helleborus orientalis </t>
  </si>
  <si>
    <t>Hemerocallis Baja</t>
  </si>
  <si>
    <t>Hemerocallis Black Eyed Stella (PP 7909)</t>
  </si>
  <si>
    <t>Hemerocallis Fairy Tale Pink</t>
  </si>
  <si>
    <t>Hemerocallis Pygmy Plum</t>
  </si>
  <si>
    <t>Hemerocallis Red Volunteer</t>
  </si>
  <si>
    <t>Hemerocallis Wine Delight</t>
  </si>
  <si>
    <t xml:space="preserve">Heuchera Lime Rickey (PPAF)  </t>
  </si>
  <si>
    <t>Heuchera Stormy Seas</t>
  </si>
  <si>
    <t>Hosta  Captain Kirk</t>
  </si>
  <si>
    <t>Hosta  High Society</t>
  </si>
  <si>
    <t>Hosta  Inniswood</t>
  </si>
  <si>
    <t>Hosta  mont. Aureomarginata</t>
  </si>
  <si>
    <t>Hosta  plant. var. Grandiflora</t>
  </si>
  <si>
    <t>Hosta  Risky Business</t>
  </si>
  <si>
    <t>Hosta  Royal Standard #2</t>
  </si>
  <si>
    <t>#2 Size</t>
  </si>
  <si>
    <t>Hosta  Sum &amp; Substance #2</t>
  </si>
  <si>
    <t>Hosta So Sweet</t>
  </si>
  <si>
    <t>Iberis Semp. Snow Cone</t>
  </si>
  <si>
    <t>Iris ens. Gracieuse</t>
  </si>
  <si>
    <t>Iris ens. Shogun</t>
  </si>
  <si>
    <t>Iris germ. Impressionist</t>
  </si>
  <si>
    <t>Iris sib. Caesars Brother</t>
  </si>
  <si>
    <t>Iris sib. Chilled Wine</t>
  </si>
  <si>
    <t>Lavandula angustifolia Cynthia Johnson</t>
  </si>
  <si>
    <t>Malva mos. Apple Blossom</t>
  </si>
  <si>
    <t>Meconopsis grandis</t>
  </si>
  <si>
    <t>Miscanthus sin. Ferner Osten</t>
  </si>
  <si>
    <t>Myosotis Victoria Blue</t>
  </si>
  <si>
    <t>Mysosotis Victoria Rose</t>
  </si>
  <si>
    <t>Nepeta faas. Blue Wonder</t>
  </si>
  <si>
    <t>Nepeta race Little Titch</t>
  </si>
  <si>
    <t>Panicum vir. Northwinds</t>
  </si>
  <si>
    <t>Pennisetum alop. Red Head</t>
  </si>
  <si>
    <t>Penstamon m. Shadow Mountain</t>
  </si>
  <si>
    <t>Perovskia Longin</t>
  </si>
  <si>
    <t>Phlox Little Boy</t>
  </si>
  <si>
    <t>Phlox Little Princess (PP 13742)</t>
  </si>
  <si>
    <t>Phlox mac. Natascha</t>
  </si>
  <si>
    <t>Phlox pan. Becky Towe</t>
  </si>
  <si>
    <t>Phygelius Croftway Coral Princess' (PPAF)</t>
  </si>
  <si>
    <t>PHygeliusCroftway Snow Queen' (PPAF)</t>
  </si>
  <si>
    <t>Platycodon grand. Fuji Pink</t>
  </si>
  <si>
    <t>Platycodon grand. Mariesii</t>
  </si>
  <si>
    <t>Polemonium Bressingham Purple  (PP 15367)</t>
  </si>
  <si>
    <t>Pulmonaria sacch. Mrs Moon - bulk</t>
  </si>
  <si>
    <t>Salvia nem. Snow Hill</t>
  </si>
  <si>
    <t>Sedum Brilliant</t>
  </si>
  <si>
    <t>Sedum Diamond Edge</t>
  </si>
  <si>
    <t>Sedum telehium Sunset Cloud</t>
  </si>
  <si>
    <t>Stokesia Colorwheel (PP 12718)</t>
  </si>
  <si>
    <t>Stokesia Purple Parasol (PP10660)</t>
  </si>
  <si>
    <t>Tanacetum vulgare Ilsa Gold</t>
  </si>
  <si>
    <t>Tradescantia Blue &amp; Gold</t>
  </si>
  <si>
    <t>Dahli aDec. Minnesota-lt.pink</t>
  </si>
  <si>
    <t>#1</t>
  </si>
  <si>
    <t>Dahlia Dec. Baronesse-purple</t>
  </si>
  <si>
    <t>Dahlia Dec. Peaches&amp;Cream-yel/p</t>
  </si>
  <si>
    <t>Dahlia Peony Bishop of Llandaff-red</t>
  </si>
  <si>
    <t>Dahlia Yellow Delight-yellow</t>
  </si>
  <si>
    <t>NEW &amp; ADDED FOR 2015</t>
  </si>
  <si>
    <t>DELETED &amp; N/A FOR 2015</t>
  </si>
  <si>
    <t>PP #</t>
  </si>
  <si>
    <t>Status</t>
  </si>
  <si>
    <t>Comment</t>
  </si>
  <si>
    <t>Achillea m. Sunny Seduction</t>
  </si>
  <si>
    <t>pp20782</t>
  </si>
  <si>
    <t>added</t>
  </si>
  <si>
    <t>Achillea tomentosa Goldie</t>
  </si>
  <si>
    <t>deleted</t>
  </si>
  <si>
    <t>Alcea r. Spotlight Radiant Rose</t>
  </si>
  <si>
    <t>Anemone x Party Dress</t>
  </si>
  <si>
    <t>Use Pocahontas</t>
  </si>
  <si>
    <t>Anemone x Fantasy™ Pocahontas</t>
  </si>
  <si>
    <t>ppaf</t>
  </si>
  <si>
    <t>Aquilegia Clementine Mixed</t>
  </si>
  <si>
    <t xml:space="preserve">Aralia cordata Sun King </t>
  </si>
  <si>
    <t>Astilbe ar. Bridal Veil 1-2</t>
  </si>
  <si>
    <t>1-2 Eye</t>
  </si>
  <si>
    <t>Astilbe h. Color Flash Lime</t>
  </si>
  <si>
    <t>pp17816</t>
  </si>
  <si>
    <t>2-3 Eye</t>
  </si>
  <si>
    <t>Astilbe ar. Erica</t>
  </si>
  <si>
    <t>Astilbe h. Chocolate Shogun</t>
  </si>
  <si>
    <t>Astilbe h. Rhythm &amp; Beat</t>
  </si>
  <si>
    <t>Astrantia m. Star of Magic</t>
  </si>
  <si>
    <t>Astilbe j. Europa</t>
  </si>
  <si>
    <t>Buddleia Buzz™ Magenta Improved</t>
  </si>
  <si>
    <t>Centaurea m. Black Sprite</t>
  </si>
  <si>
    <t>Buddleia Buzz™ Midnight</t>
  </si>
  <si>
    <t>Chrys. Mammoth™ Pink Daisy</t>
  </si>
  <si>
    <t>NA 2015</t>
  </si>
  <si>
    <t>Cimicifuga jap. Cheju-Do</t>
  </si>
  <si>
    <t>Clematis Amanda Marie™</t>
  </si>
  <si>
    <t>3.5"pot</t>
  </si>
  <si>
    <t>Clematis Mrs. N Thompson</t>
  </si>
  <si>
    <t>Clematis Barbara Jackman</t>
  </si>
  <si>
    <t>Coreopsis L'IL Bang™ Daybreak</t>
  </si>
  <si>
    <t>Clematis Bees Jubilee</t>
  </si>
  <si>
    <t>Coreopisis v. Cruizin™ Broad Street</t>
  </si>
  <si>
    <t>Clematis Climador™</t>
  </si>
  <si>
    <t>Coreopisis v. Cruizin™ Electric Avenue</t>
  </si>
  <si>
    <t xml:space="preserve">Clematis Multi Blue </t>
  </si>
  <si>
    <t>Coreopisis v. Cruizin™ Main Street</t>
  </si>
  <si>
    <t>Clematis Patricia Ann Fretwell™</t>
  </si>
  <si>
    <t>Dianthus grat. Red Beauty</t>
  </si>
  <si>
    <t>pp20301</t>
  </si>
  <si>
    <t>Coreopsis BB Star Cluster</t>
  </si>
  <si>
    <t>Dianthus Everlast™ White + Eye</t>
  </si>
  <si>
    <t>pp23363</t>
  </si>
  <si>
    <t>Coreopsis x Sweet Dreams</t>
  </si>
  <si>
    <t>Use Cruizin™ Series</t>
  </si>
  <si>
    <t>Dicentra x Love Hearts 2-3 x 25</t>
  </si>
  <si>
    <t>Coreopsis v. Tweety</t>
  </si>
  <si>
    <t xml:space="preserve">Digitalis p. Dalmatian Peach </t>
  </si>
  <si>
    <t>Delphinium el. Aurora Blue</t>
  </si>
  <si>
    <t>Use Guardian Series</t>
  </si>
  <si>
    <t>Digitalis p. Dalmatian Purple Improved</t>
  </si>
  <si>
    <t>Delphinium el. Aurora Light Purple</t>
  </si>
  <si>
    <t>Digitalis p. Dalmatian White Improved</t>
  </si>
  <si>
    <t>Digitalis p. Camelot Rose</t>
  </si>
  <si>
    <t>Use Dalmatian Series</t>
  </si>
  <si>
    <t>Echinacea p. Butterfly Kisses</t>
  </si>
  <si>
    <t>pp24458</t>
  </si>
  <si>
    <t>Digitalis p. Camelot Lavender</t>
  </si>
  <si>
    <t>Echinacea p. Sombrero™ Salsa Red</t>
  </si>
  <si>
    <t>pp23105</t>
  </si>
  <si>
    <t>Echinacea p. Marmalade</t>
  </si>
  <si>
    <t>Echinacea p. Sombrero™ Sandy Yellow</t>
  </si>
  <si>
    <t>pp23104</t>
  </si>
  <si>
    <t>Echinacea p. Pineapple Sundae</t>
  </si>
  <si>
    <t>Echinacea p. Butterfly Rainbow Marcella</t>
  </si>
  <si>
    <t>Echinacea Meteor Collection</t>
  </si>
  <si>
    <t>3.5"Pot</t>
  </si>
  <si>
    <t xml:space="preserve">Gaillardia x gr. Sunset Cutie </t>
  </si>
  <si>
    <t>Fallopia jap. Variegata</t>
  </si>
  <si>
    <t>2.5"pot</t>
  </si>
  <si>
    <r>
      <t>Gaillardia x gr. Sunset Mexican</t>
    </r>
    <r>
      <rPr>
        <b/>
        <strike/>
        <sz val="8"/>
        <color indexed="8"/>
        <rFont val="Arial"/>
        <family val="2"/>
      </rPr>
      <t/>
    </r>
  </si>
  <si>
    <t>Athyrium f.f. Victorieae</t>
  </si>
  <si>
    <t>Gaillardia x gr. Sunset Popsy</t>
  </si>
  <si>
    <t>Gaillardia ar. Sunburst™Burgundy Silk</t>
  </si>
  <si>
    <t>Use Sunset Series</t>
  </si>
  <si>
    <t>Gaillardia x gr. Sunset Snappy</t>
  </si>
  <si>
    <t>Gaillardia ar. Sunburst™Tangerine</t>
  </si>
  <si>
    <t>Geranium x Havanna Blues</t>
  </si>
  <si>
    <t>Gaillardia x Fanfare</t>
  </si>
  <si>
    <t>Geranium x Sandrine</t>
  </si>
  <si>
    <t>pp19850</t>
  </si>
  <si>
    <t>Gaura lin. Pink Fountain</t>
  </si>
  <si>
    <t>Geum Cocktails Cosmopolitan</t>
  </si>
  <si>
    <t>Gaura lin. Snow Fountain</t>
  </si>
  <si>
    <t>Geum x Totally Tangerine</t>
  </si>
  <si>
    <t>pp22041</t>
  </si>
  <si>
    <t>Geranium ox. Katherine Adele</t>
  </si>
  <si>
    <t>Geranium x magnificum</t>
  </si>
  <si>
    <r>
      <t xml:space="preserve">Carex Evercolor Everillo </t>
    </r>
    <r>
      <rPr>
        <b/>
        <strike/>
        <sz val="8"/>
        <color indexed="8"/>
        <rFont val="Arial"/>
        <family val="2"/>
      </rPr>
      <t/>
    </r>
  </si>
  <si>
    <t>Carex Evercolor Everest</t>
  </si>
  <si>
    <t>Calamagrostis a. Eldorado</t>
  </si>
  <si>
    <r>
      <t xml:space="preserve">Carex Evercolor Eversheen </t>
    </r>
    <r>
      <rPr>
        <b/>
        <strike/>
        <sz val="8"/>
        <color indexed="8"/>
        <rFont val="Arial"/>
        <family val="2"/>
      </rPr>
      <t/>
    </r>
  </si>
  <si>
    <t>Deschampsia c. Northern Lights</t>
  </si>
  <si>
    <t>Festuca gl. Beyond Blue x 30</t>
  </si>
  <si>
    <t>Festuca gl. Boulder Blue</t>
  </si>
  <si>
    <t>Use Beyond Blue</t>
  </si>
  <si>
    <t>Liriope muscari Variegata</t>
  </si>
  <si>
    <t>Miscanthus s. Autumn Light</t>
  </si>
  <si>
    <t>Heliopsis hel. Sunstruck</t>
  </si>
  <si>
    <t>Lamium m. Chequers</t>
  </si>
  <si>
    <t>2.5"Pot</t>
  </si>
  <si>
    <t>Hemero. Big Time Happy</t>
  </si>
  <si>
    <t>Helenium Carnival™</t>
  </si>
  <si>
    <t>Use Fuego</t>
  </si>
  <si>
    <t>Hemero. Diva's Choice</t>
  </si>
  <si>
    <t>Helenium Mardi Gras</t>
  </si>
  <si>
    <t>Hemero. Dbl. Congo Coral</t>
  </si>
  <si>
    <t>Helenium x Rubinswerg</t>
  </si>
  <si>
    <t>Use Salsa</t>
  </si>
  <si>
    <t>Hemero. Endlessly Orange</t>
  </si>
  <si>
    <t>Helenium x Short 'n' Sassy</t>
  </si>
  <si>
    <t>Hemerocallis Little Anna Rosa</t>
  </si>
  <si>
    <t>Hemero. Free Wheelin</t>
  </si>
  <si>
    <t>Heuchera Fire Alarm</t>
  </si>
  <si>
    <t>Hemero. Mary Reed</t>
  </si>
  <si>
    <t>2-fan</t>
  </si>
  <si>
    <t>Use Entrapment</t>
  </si>
  <si>
    <t>Heuchera Kira™ Jersey</t>
  </si>
  <si>
    <t>Hemero. Prairie Blue Eyes</t>
  </si>
  <si>
    <t>Heuchera Pink Pearls</t>
  </si>
  <si>
    <t>Heuchera Binoche</t>
  </si>
  <si>
    <t>Hosta Guardian Angel</t>
  </si>
  <si>
    <t>#1 Div.TC</t>
  </si>
  <si>
    <t xml:space="preserve">Heuchera Snow Angel </t>
  </si>
  <si>
    <t>Hosta Victory</t>
  </si>
  <si>
    <t>Hibiscus Luna Pink Swirl pg</t>
  </si>
  <si>
    <t>Hosta Lakeside Cupcake</t>
  </si>
  <si>
    <t>Hibiscus Luna Red pg</t>
  </si>
  <si>
    <t>Hosta Sweet Innocence</t>
  </si>
  <si>
    <t>Hibiscus Luna Rose pg</t>
  </si>
  <si>
    <t>Iris germ. Dangerous Mood</t>
  </si>
  <si>
    <t>Hibiscus Luna White pg</t>
  </si>
  <si>
    <t>Iris germ. Laugh Lines</t>
  </si>
  <si>
    <t>Hosta Barbara Ann</t>
  </si>
  <si>
    <t>Iris germ. Ruby Morn</t>
  </si>
  <si>
    <t>Hosta Blue Flame</t>
  </si>
  <si>
    <t>Iris germ. Slovak Prince</t>
  </si>
  <si>
    <t>Hosta Delta Dawn</t>
  </si>
  <si>
    <t>Leucanthemum s. Real Charmer</t>
  </si>
  <si>
    <t>Hosta Fire Island</t>
  </si>
  <si>
    <t>Leucanthemum s. Sunset Dream</t>
  </si>
  <si>
    <t xml:space="preserve">Hosta Hippodrome </t>
  </si>
  <si>
    <t>Lonicera x Harlequin</t>
  </si>
  <si>
    <t>1Yr2.5"</t>
  </si>
  <si>
    <t>Iberis aur. Sweetheart</t>
  </si>
  <si>
    <t>Monarda Balmy Purple</t>
  </si>
  <si>
    <t>Iris germ. Before the Storm</t>
  </si>
  <si>
    <t>3"plug</t>
  </si>
  <si>
    <t>Use Hello Darkness</t>
  </si>
  <si>
    <t>Nepeta fas. Junior Walker</t>
  </si>
  <si>
    <t>pp20374</t>
  </si>
  <si>
    <t>Iris germ. Rip City</t>
  </si>
  <si>
    <t>Phlox pan. Candy Twist</t>
  </si>
  <si>
    <t>Iris pumila Boo</t>
  </si>
  <si>
    <t>Phlox sub. Drummond's Pink</t>
  </si>
  <si>
    <t>Knautia m. Thunder &amp; Lightning</t>
  </si>
  <si>
    <t>Phlox sub. Fort Hill</t>
  </si>
  <si>
    <t>Lavandula a. Violet Intrigue</t>
  </si>
  <si>
    <t>Phlox sub. Scarlet Flame</t>
  </si>
  <si>
    <t>Leucanthemum s. Lacrosse</t>
  </si>
  <si>
    <t>Sedum Sparkler Firecracker</t>
  </si>
  <si>
    <t>Leucanthemum s. Gold Rush</t>
  </si>
  <si>
    <t>Use Real Charmer</t>
  </si>
  <si>
    <t>Sedum Sparkler Jade Tuffet</t>
  </si>
  <si>
    <t>Leucanthemum s. Sonnenschein</t>
  </si>
  <si>
    <t>Use Real Dream</t>
  </si>
  <si>
    <t>Sempervivum Ruby Heart</t>
  </si>
  <si>
    <t>Nepeta sub. Sweet Dreams</t>
  </si>
  <si>
    <t>Thalictrum Purplelicious</t>
  </si>
  <si>
    <t>Papaver nud. Spring Fever Orange</t>
  </si>
  <si>
    <t>Trollius x cult. New Moon</t>
  </si>
  <si>
    <t>Papaver nud. Spring Fever Red</t>
  </si>
  <si>
    <t>Trollius x cult. Orange Crest</t>
  </si>
  <si>
    <t>Pardancanda norrisii</t>
  </si>
  <si>
    <t>Lily Looks</t>
  </si>
  <si>
    <t>Penstemon bar. Pinacolada Dk Rose</t>
  </si>
  <si>
    <t>Lily Looks Tiny Diamond-rose red/white</t>
  </si>
  <si>
    <t>12/14</t>
  </si>
  <si>
    <t>Penstemon bar. Pinacolada Violet</t>
  </si>
  <si>
    <t>Lily Looks Tiny Dragon-dark red</t>
  </si>
  <si>
    <t>Parthenocissus tricuspidata Vietchii</t>
  </si>
  <si>
    <t>Lily Looks Tiny Nugget-lemon yellow</t>
  </si>
  <si>
    <t>Phlox pan. Nora Leigh</t>
  </si>
  <si>
    <t>Lily Looks Tiny Invader-lt.orange</t>
  </si>
  <si>
    <t>Phlox pan. Younique White</t>
  </si>
  <si>
    <t>Lily Looks Tiny Parrot-yel/maroon</t>
  </si>
  <si>
    <t>Phlox sub. Atropurpurea</t>
  </si>
  <si>
    <t>Lily Looks Tiny Robin-dark pink</t>
  </si>
  <si>
    <t>Primula Belarina™ Buttercup</t>
  </si>
  <si>
    <t>Lily Looks Tiny Shadow-orange/burg</t>
  </si>
  <si>
    <t xml:space="preserve">Primula Belarina™ Cobalt Blue </t>
  </si>
  <si>
    <t>Lily Or Sunny Martinque-red/wh</t>
  </si>
  <si>
    <t>ppaf.</t>
  </si>
  <si>
    <t>14/16</t>
  </si>
  <si>
    <t>Primula Kennedy Irish Drumcliff</t>
  </si>
  <si>
    <t>Primula Kennedy Irish Innisfree</t>
  </si>
  <si>
    <t>Lily Or Sunny Robyn-pink</t>
  </si>
  <si>
    <t>Pulmonaria Polar Splash</t>
  </si>
  <si>
    <t>Saxifraga ar. Purple Robe</t>
  </si>
  <si>
    <t xml:space="preserve">Lilies </t>
  </si>
  <si>
    <t>Scabiosa jap. Pink Diamonds</t>
  </si>
  <si>
    <t>Lily As Thesire (Tango)-pink/burg</t>
  </si>
  <si>
    <t>Sedum ref. Blue Spruce</t>
  </si>
  <si>
    <t>Lily Or Rose Lily™ Thalita</t>
  </si>
  <si>
    <t>Sedum Class Act</t>
  </si>
  <si>
    <t>Lily OT Flavia-yel/red</t>
  </si>
  <si>
    <t>Sedum Sparkler Blue Pearl</t>
  </si>
  <si>
    <t>Callas</t>
  </si>
  <si>
    <t>Sedum Yellow Xenox</t>
  </si>
  <si>
    <t>Calla Barcelona-red</t>
  </si>
  <si>
    <t>16/18</t>
  </si>
  <si>
    <t>Tradescantis a. Valour</t>
  </si>
  <si>
    <t>Calla Fuego-yel/orange</t>
  </si>
  <si>
    <t>Trollius eur.com.Lemon Supreme</t>
  </si>
  <si>
    <t>Use New Moon</t>
  </si>
  <si>
    <t>Calla Sun Club-lt.yellow</t>
  </si>
  <si>
    <t>Trollius Orange Princess</t>
  </si>
  <si>
    <t>Use Orange Crest</t>
  </si>
  <si>
    <t>Dahlias</t>
  </si>
  <si>
    <t>Veronica sp. Fairytale</t>
  </si>
  <si>
    <t>Dahila Din. Emory Paul-pink</t>
  </si>
  <si>
    <t>#1 tuber</t>
  </si>
  <si>
    <t>Veronica long. First Lady</t>
  </si>
  <si>
    <t>Dahlia Din. Ferncliff Illusion-wh/lav</t>
  </si>
  <si>
    <t>Veronica x Pink Explosion</t>
  </si>
  <si>
    <t>Dahlia Din. Manhattan Island-red</t>
  </si>
  <si>
    <t>Viola c. Columbine</t>
  </si>
  <si>
    <t>Dahlia GoGo White x 25</t>
  </si>
  <si>
    <t>Dahlia GoGo White-bulk x 50</t>
  </si>
  <si>
    <t>Lily Looks Tiny Athlete-pink</t>
  </si>
  <si>
    <t>Dahlia GoGo Orange x 25</t>
  </si>
  <si>
    <t>Lily Looks Tiny Dino-orange</t>
  </si>
  <si>
    <t>Dahlia GoGo Orange-bulk x 50</t>
  </si>
  <si>
    <t>Lily Looks Tiny Sin-burg.red</t>
  </si>
  <si>
    <t>Dahlia GoGo Speckled Pink x 25</t>
  </si>
  <si>
    <t>Lily Looks Tiny Todd-light pink</t>
  </si>
  <si>
    <t>Dahlia GoGo Speckled Pink-bulk x 50</t>
  </si>
  <si>
    <t>Lily As Tango Passion Crossover-white/burg</t>
  </si>
  <si>
    <t>10/12</t>
  </si>
  <si>
    <t>Dahlia GoGo Peach x 25</t>
  </si>
  <si>
    <t>Lily As Tango Passion Push Off-maroon wh.tips</t>
  </si>
  <si>
    <t>Dahlia GoGo Peach-bulk x 50</t>
  </si>
  <si>
    <t>Lily Or Sunny Borneo-wh/pi</t>
  </si>
  <si>
    <t>Dahlia GoGo Purple x 25</t>
  </si>
  <si>
    <t>Dahlia GoGo Purple-bulk x 50</t>
  </si>
  <si>
    <t>Dahlia GoGo Blue x 25</t>
  </si>
  <si>
    <t>Lily As Dot Com (Tango)-pink/burg</t>
  </si>
  <si>
    <t>Dahlia GoGo Blue-bulk x 50</t>
  </si>
  <si>
    <t>Lily As Tiger Play (Tango)-yel/burg</t>
  </si>
  <si>
    <t>Dahlia GoGo Two-Tone Pur/Wh x 25</t>
  </si>
  <si>
    <t>Lily As Dbl Sphinx-dbl.red</t>
  </si>
  <si>
    <t>Dahlia GoGo Two-Tone Pur/Wh-bulk x 50</t>
  </si>
  <si>
    <t>Lily OT Red Dutch-yel/red</t>
  </si>
  <si>
    <t>Added into the program - n/a in 2014</t>
  </si>
  <si>
    <t>Lily LA Courier-white</t>
  </si>
  <si>
    <t>Aquilegia x Sunshine</t>
  </si>
  <si>
    <t>Lily LA Dimension</t>
  </si>
  <si>
    <t>Astilbe j. Deutschland</t>
  </si>
  <si>
    <t>1-2eye</t>
  </si>
  <si>
    <t>Lily Tr Golden Splendour</t>
  </si>
  <si>
    <t>20/22</t>
  </si>
  <si>
    <t>Astilbe j. Deutschland-clump</t>
  </si>
  <si>
    <t>6-8eye</t>
  </si>
  <si>
    <t>Lily Tr Pink Perfection</t>
  </si>
  <si>
    <t>Clematis Nelly Mosher</t>
  </si>
  <si>
    <t>3.5" pot</t>
  </si>
  <si>
    <t>Lily Tr Regale</t>
  </si>
  <si>
    <t>Delphinium el. Guardian Blue</t>
  </si>
  <si>
    <t>Lily spec. Uchida (Rubrum)</t>
  </si>
  <si>
    <t>16/+</t>
  </si>
  <si>
    <t>Delphinium el. Guardian Lavender</t>
  </si>
  <si>
    <t>Iris germ. Swingtown</t>
  </si>
  <si>
    <t>Calla Albo maculata-white</t>
  </si>
  <si>
    <t>Use Siberia</t>
  </si>
  <si>
    <t>Iris germ. Hello Darkness</t>
  </si>
  <si>
    <t>Calla Ibiza-yel/or</t>
  </si>
  <si>
    <r>
      <t>iris pal. Aureovariegata</t>
    </r>
    <r>
      <rPr>
        <b/>
        <i/>
        <sz val="8"/>
        <rFont val="Calibri"/>
        <family val="2"/>
        <scheme val="minor"/>
      </rPr>
      <t xml:space="preserve"> ( limited!! )</t>
    </r>
  </si>
  <si>
    <t>Calla Red Star-red</t>
  </si>
  <si>
    <t>Use Barcelona</t>
  </si>
  <si>
    <t>Iris sib. Sky Wings - Clump</t>
  </si>
  <si>
    <t>3-5fan</t>
  </si>
  <si>
    <t>Calla Serrada-lt yellow</t>
  </si>
  <si>
    <t>Use Sun Club</t>
  </si>
  <si>
    <t>Papaver nud. Spring Fever Mixed</t>
  </si>
  <si>
    <t>Phlox pan. Fireworks</t>
  </si>
  <si>
    <t>Canna Red King Humbert-red</t>
  </si>
  <si>
    <t>2-5eye</t>
  </si>
  <si>
    <t>Phlox pan. Younique Bicolor</t>
  </si>
  <si>
    <t>Canna Yellow King Humbert-yel</t>
  </si>
  <si>
    <t>Canna Crimson Beauty-red/pink</t>
  </si>
  <si>
    <t>2014 'Concept Plant' introductions, not in 2014 catalog!</t>
  </si>
  <si>
    <t>Canna Red Futurity-red</t>
  </si>
  <si>
    <t>COUNLDN'T FIND</t>
  </si>
  <si>
    <t>Canna Red President-red</t>
  </si>
  <si>
    <t>Anemone x Pink Kiss</t>
  </si>
  <si>
    <t>duplicate not added</t>
  </si>
  <si>
    <t>Canna Richard Wallace-yellow</t>
  </si>
  <si>
    <t>Chelone Tiny Tortuga</t>
  </si>
  <si>
    <t>Canna Rosemond Cole-red/yel</t>
  </si>
  <si>
    <t>Delosperma WOW Fire Wonder</t>
  </si>
  <si>
    <t>Canna Tangelo-orange</t>
  </si>
  <si>
    <t>Delosperma WOW Hot Pink Wonder</t>
  </si>
  <si>
    <t>Canna Tropical Sunrise-apricot pink</t>
  </si>
  <si>
    <t>Delosperma WOW Violet Wonder</t>
  </si>
  <si>
    <t>Canna Striped Beauty-yellow</t>
  </si>
  <si>
    <t>Delosperma WOW Golden Wonder</t>
  </si>
  <si>
    <t>Lavandula a. Big Time Blue</t>
  </si>
  <si>
    <t>Dahlia Gal. Belinni-lilac/rose</t>
  </si>
  <si>
    <t>Lychnis ark. Scarlet O'Hara</t>
  </si>
  <si>
    <t>Dahlia Gal. Rembrandt-lilac/wh</t>
  </si>
  <si>
    <t>Dahlia Gal. Rivera-red</t>
  </si>
  <si>
    <t>Dahlia Mel. Gypsy-yel/pink</t>
  </si>
  <si>
    <t>Dahlia Mel. Mambo-red</t>
  </si>
  <si>
    <t>Dahlia Berliner Kleene-rose</t>
  </si>
  <si>
    <t>Dahlia Bluesette-blue</t>
  </si>
  <si>
    <t>Dahlia Little Tiger-red/white</t>
  </si>
  <si>
    <t>Dahlia Munchen-yellow</t>
  </si>
  <si>
    <t>Dahlia Din. Barbarossa-red</t>
  </si>
  <si>
    <t>Dahlia Din. Otto's Thrill-pink</t>
  </si>
  <si>
    <t>Dahlia Din. Vancouver-fush/wh</t>
  </si>
  <si>
    <t>Dahlia GoGo Pink</t>
  </si>
  <si>
    <t>Dahlia Dark Angel Taxi Driver</t>
  </si>
  <si>
    <t>S/O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</si>
</sst>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#"/>
    <numFmt numFmtId="165" formatCode="#,##0.000"/>
    <numFmt numFmtId="166" formatCode="[$-409]d\-mmm;@"/>
    <numFmt numFmtId="167" formatCode="_(* #,##0_);_(* \(#,##0\);_(* &quot;-&quot;??_);_(@_)"/>
    <numFmt numFmtId="168" formatCode="m/d;@"/>
    <numFmt numFmtId="169" formatCode="[$-409]mmmm\ d\,\ yyyy;@"/>
    <numFmt numFmtId="170" formatCode="0.000"/>
    <numFmt numFmtId="171" formatCode="&quot;$&quot;#,##0.00"/>
  </numFmts>
  <fonts count="53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8"/>
      <name val="Geneva"/>
      <family val="2"/>
    </font>
    <font>
      <sz val="10"/>
      <name val="Geneva"/>
      <family val="2"/>
    </font>
    <font>
      <b/>
      <sz val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b/>
      <i/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i/>
      <sz val="8"/>
      <name val="Arial"/>
      <family val="2"/>
    </font>
    <font>
      <b/>
      <strike/>
      <sz val="8"/>
      <color indexed="8"/>
      <name val="Arial"/>
      <family val="2"/>
    </font>
    <font>
      <sz val="8"/>
      <name val="Book Antiqua"/>
      <family val="1"/>
    </font>
    <font>
      <sz val="18"/>
      <color theme="1"/>
      <name val="Book Antiqua"/>
      <family val="1"/>
    </font>
    <font>
      <sz val="18"/>
      <name val="Book Antiqua"/>
      <family val="1"/>
    </font>
    <font>
      <b/>
      <i/>
      <u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u/>
      <sz val="9"/>
      <name val="Geneva"/>
      <family val="2"/>
    </font>
    <font>
      <sz val="9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7"/>
      <name val="Calibri"/>
      <family val="2"/>
    </font>
    <font>
      <sz val="8"/>
      <color theme="0"/>
      <name val="Calibri"/>
      <family val="2"/>
    </font>
    <font>
      <sz val="8"/>
      <color indexed="10"/>
      <name val="Calibri"/>
      <family val="2"/>
    </font>
    <font>
      <b/>
      <sz val="8"/>
      <color rgb="FF750030"/>
      <name val="Calibri"/>
      <family val="2"/>
    </font>
    <font>
      <b/>
      <i/>
      <sz val="10"/>
      <color indexed="9"/>
      <name val="Calibri"/>
      <family val="2"/>
    </font>
    <font>
      <sz val="8"/>
      <color theme="1"/>
      <name val="Calibri"/>
      <family val="2"/>
      <scheme val="minor"/>
    </font>
    <font>
      <b/>
      <u/>
      <sz val="10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b/>
      <sz val="10"/>
      <color theme="0"/>
      <name val="Calibri"/>
      <family val="2"/>
    </font>
    <font>
      <b/>
      <u/>
      <sz val="10"/>
      <color rgb="FF4B3B4B"/>
      <name val="Calibri"/>
      <family val="2"/>
    </font>
    <font>
      <b/>
      <sz val="13"/>
      <color indexed="9"/>
      <name val="Calibri"/>
      <family val="2"/>
    </font>
    <font>
      <b/>
      <u/>
      <sz val="9"/>
      <name val="Geneva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rgb="FF9BA71C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22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0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5" fillId="0" borderId="0"/>
    <xf numFmtId="0" fontId="15" fillId="0" borderId="0"/>
    <xf numFmtId="0" fontId="1" fillId="0" borderId="0"/>
    <xf numFmtId="0" fontId="3" fillId="0" borderId="0"/>
    <xf numFmtId="0" fontId="24" fillId="0" borderId="0"/>
    <xf numFmtId="9" fontId="3" fillId="0" borderId="0" applyFont="0" applyFill="0" applyBorder="0" applyAlignment="0" applyProtection="0"/>
  </cellStyleXfs>
  <cellXfs count="420">
    <xf numFmtId="164" fontId="0" fillId="0" borderId="0" xfId="0"/>
    <xf numFmtId="164" fontId="8" fillId="0" borderId="0" xfId="0" applyFont="1"/>
    <xf numFmtId="0" fontId="8" fillId="0" borderId="0" xfId="0" applyNumberFormat="1" applyFont="1" applyAlignment="1">
      <alignment horizontal="right"/>
    </xf>
    <xf numFmtId="164" fontId="8" fillId="0" borderId="0" xfId="0" applyFont="1" applyAlignment="1">
      <alignment horizontal="center"/>
    </xf>
    <xf numFmtId="0" fontId="8" fillId="0" borderId="0" xfId="0" applyNumberFormat="1" applyFont="1"/>
    <xf numFmtId="1" fontId="8" fillId="0" borderId="0" xfId="0" applyNumberFormat="1" applyFont="1" applyAlignment="1">
      <alignment horizontal="center"/>
    </xf>
    <xf numFmtId="164" fontId="9" fillId="4" borderId="3" xfId="0" applyFont="1" applyFill="1" applyBorder="1"/>
    <xf numFmtId="0" fontId="9" fillId="4" borderId="1" xfId="0" applyNumberFormat="1" applyFont="1" applyFill="1" applyBorder="1" applyAlignment="1">
      <alignment horizontal="right"/>
    </xf>
    <xf numFmtId="164" fontId="9" fillId="4" borderId="1" xfId="0" applyFont="1" applyFill="1" applyBorder="1"/>
    <xf numFmtId="1" fontId="10" fillId="4" borderId="1" xfId="0" applyNumberFormat="1" applyFont="1" applyFill="1" applyBorder="1" applyAlignment="1">
      <alignment horizontal="center"/>
    </xf>
    <xf numFmtId="164" fontId="10" fillId="4" borderId="1" xfId="0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8" fillId="0" borderId="15" xfId="0" applyFont="1" applyBorder="1"/>
    <xf numFmtId="1" fontId="8" fillId="0" borderId="17" xfId="0" applyNumberFormat="1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165" fontId="8" fillId="0" borderId="0" xfId="2" applyNumberFormat="1" applyFont="1" applyAlignment="1">
      <alignment horizontal="center"/>
    </xf>
    <xf numFmtId="1" fontId="8" fillId="6" borderId="17" xfId="0" applyNumberFormat="1" applyFont="1" applyFill="1" applyBorder="1" applyAlignment="1">
      <alignment horizontal="center"/>
    </xf>
    <xf numFmtId="165" fontId="8" fillId="0" borderId="10" xfId="2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0" fontId="8" fillId="0" borderId="15" xfId="0" applyNumberFormat="1" applyFont="1" applyBorder="1"/>
    <xf numFmtId="165" fontId="8" fillId="0" borderId="17" xfId="2" applyNumberFormat="1" applyFont="1" applyBorder="1" applyAlignment="1">
      <alignment horizontal="center"/>
    </xf>
    <xf numFmtId="164" fontId="12" fillId="8" borderId="4" xfId="0" applyFont="1" applyFill="1" applyBorder="1" applyAlignment="1">
      <alignment horizontal="center"/>
    </xf>
    <xf numFmtId="0" fontId="12" fillId="0" borderId="19" xfId="0" applyNumberFormat="1" applyFont="1" applyBorder="1" applyAlignment="1">
      <alignment horizontal="right"/>
    </xf>
    <xf numFmtId="0" fontId="0" fillId="0" borderId="0" xfId="0" applyNumberFormat="1"/>
    <xf numFmtId="1" fontId="8" fillId="2" borderId="17" xfId="0" applyNumberFormat="1" applyFont="1" applyFill="1" applyBorder="1" applyAlignment="1">
      <alignment horizontal="center"/>
    </xf>
    <xf numFmtId="164" fontId="8" fillId="0" borderId="0" xfId="0" applyFont="1" applyProtection="1">
      <protection hidden="1"/>
    </xf>
    <xf numFmtId="0" fontId="8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44" fontId="8" fillId="0" borderId="0" xfId="2" applyFont="1" applyAlignment="1" applyProtection="1">
      <alignment horizontal="center"/>
      <protection hidden="1"/>
    </xf>
    <xf numFmtId="166" fontId="8" fillId="0" borderId="21" xfId="0" applyNumberFormat="1" applyFont="1" applyBorder="1" applyAlignment="1" applyProtection="1">
      <alignment horizontal="center"/>
      <protection hidden="1"/>
    </xf>
    <xf numFmtId="168" fontId="8" fillId="0" borderId="0" xfId="0" applyNumberFormat="1" applyFont="1" applyAlignment="1" applyProtection="1">
      <alignment horizontal="center"/>
      <protection hidden="1"/>
    </xf>
    <xf numFmtId="164" fontId="8" fillId="0" borderId="0" xfId="0" applyFont="1" applyAlignment="1" applyProtection="1">
      <alignment horizontal="center"/>
      <protection hidden="1"/>
    </xf>
    <xf numFmtId="2" fontId="8" fillId="0" borderId="22" xfId="2" applyNumberFormat="1" applyFont="1" applyBorder="1" applyAlignment="1" applyProtection="1">
      <alignment horizontal="center"/>
      <protection hidden="1"/>
    </xf>
    <xf numFmtId="0" fontId="8" fillId="0" borderId="21" xfId="2" applyNumberFormat="1" applyFont="1" applyBorder="1" applyAlignment="1" applyProtection="1">
      <alignment horizontal="center"/>
      <protection hidden="1"/>
    </xf>
    <xf numFmtId="2" fontId="8" fillId="0" borderId="23" xfId="2" applyNumberFormat="1" applyFont="1" applyBorder="1" applyAlignment="1" applyProtection="1">
      <alignment horizontal="center"/>
      <protection hidden="1"/>
    </xf>
    <xf numFmtId="0" fontId="8" fillId="0" borderId="21" xfId="0" applyNumberFormat="1" applyFont="1" applyBorder="1" applyAlignment="1" applyProtection="1">
      <alignment horizontal="center"/>
      <protection hidden="1"/>
    </xf>
    <xf numFmtId="164" fontId="8" fillId="0" borderId="24" xfId="0" applyFont="1" applyBorder="1" applyAlignment="1" applyProtection="1">
      <alignment horizontal="center"/>
      <protection hidden="1"/>
    </xf>
    <xf numFmtId="0" fontId="8" fillId="0" borderId="24" xfId="2" applyNumberFormat="1" applyFont="1" applyBorder="1" applyAlignment="1" applyProtection="1">
      <alignment horizontal="center"/>
      <protection hidden="1"/>
    </xf>
    <xf numFmtId="2" fontId="8" fillId="0" borderId="25" xfId="2" applyNumberFormat="1" applyFont="1" applyBorder="1" applyAlignment="1" applyProtection="1">
      <alignment horizontal="center"/>
      <protection hidden="1"/>
    </xf>
    <xf numFmtId="0" fontId="8" fillId="0" borderId="24" xfId="0" applyNumberFormat="1" applyFont="1" applyBorder="1" applyAlignment="1" applyProtection="1">
      <alignment horizontal="center"/>
      <protection hidden="1"/>
    </xf>
    <xf numFmtId="164" fontId="8" fillId="0" borderId="21" xfId="0" applyFont="1" applyBorder="1" applyAlignment="1" applyProtection="1">
      <alignment horizontal="left" indent="1"/>
      <protection hidden="1"/>
    </xf>
    <xf numFmtId="42" fontId="8" fillId="0" borderId="21" xfId="2" applyNumberFormat="1" applyFont="1" applyBorder="1" applyAlignment="1" applyProtection="1">
      <alignment horizontal="center"/>
      <protection hidden="1"/>
    </xf>
    <xf numFmtId="42" fontId="8" fillId="0" borderId="27" xfId="2" applyNumberFormat="1" applyFont="1" applyBorder="1" applyAlignment="1" applyProtection="1">
      <alignment horizontal="center"/>
      <protection hidden="1"/>
    </xf>
    <xf numFmtId="44" fontId="8" fillId="0" borderId="22" xfId="2" applyFont="1" applyBorder="1" applyAlignment="1" applyProtection="1">
      <alignment horizontal="center"/>
      <protection hidden="1"/>
    </xf>
    <xf numFmtId="44" fontId="8" fillId="0" borderId="21" xfId="2" applyFont="1" applyBorder="1" applyAlignment="1" applyProtection="1">
      <alignment horizontal="center"/>
      <protection hidden="1"/>
    </xf>
    <xf numFmtId="42" fontId="8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3" fontId="8" fillId="0" borderId="0" xfId="0" applyNumberFormat="1" applyFont="1" applyProtection="1">
      <protection hidden="1"/>
    </xf>
    <xf numFmtId="164" fontId="8" fillId="0" borderId="27" xfId="0" applyFont="1" applyBorder="1" applyAlignment="1" applyProtection="1">
      <alignment horizontal="left" indent="1"/>
      <protection hidden="1"/>
    </xf>
    <xf numFmtId="0" fontId="8" fillId="0" borderId="27" xfId="2" applyNumberFormat="1" applyFont="1" applyBorder="1" applyAlignment="1" applyProtection="1">
      <alignment horizontal="center"/>
      <protection hidden="1"/>
    </xf>
    <xf numFmtId="44" fontId="8" fillId="0" borderId="27" xfId="2" applyFont="1" applyBorder="1" applyAlignment="1" applyProtection="1">
      <alignment horizontal="center"/>
      <protection hidden="1"/>
    </xf>
    <xf numFmtId="0" fontId="8" fillId="0" borderId="27" xfId="0" applyNumberFormat="1" applyFont="1" applyBorder="1" applyAlignment="1" applyProtection="1">
      <alignment horizontal="center"/>
      <protection hidden="1"/>
    </xf>
    <xf numFmtId="168" fontId="8" fillId="0" borderId="0" xfId="0" applyNumberFormat="1" applyFont="1" applyProtection="1">
      <protection hidden="1"/>
    </xf>
    <xf numFmtId="0" fontId="8" fillId="0" borderId="27" xfId="4" applyFont="1" applyBorder="1" applyAlignment="1" applyProtection="1">
      <alignment horizontal="left" indent="1"/>
      <protection hidden="1"/>
    </xf>
    <xf numFmtId="164" fontId="8" fillId="0" borderId="0" xfId="0" applyFont="1" applyAlignment="1" applyProtection="1">
      <alignment horizontal="left" indent="1"/>
      <protection hidden="1"/>
    </xf>
    <xf numFmtId="0" fontId="8" fillId="0" borderId="0" xfId="4" applyFont="1" applyAlignment="1" applyProtection="1">
      <alignment horizontal="left" indent="1"/>
      <protection hidden="1"/>
    </xf>
    <xf numFmtId="44" fontId="8" fillId="0" borderId="24" xfId="2" applyFont="1" applyBorder="1" applyAlignment="1" applyProtection="1">
      <alignment horizontal="center"/>
      <protection hidden="1"/>
    </xf>
    <xf numFmtId="164" fontId="8" fillId="0" borderId="27" xfId="0" applyFont="1" applyBorder="1" applyProtection="1">
      <protection hidden="1"/>
    </xf>
    <xf numFmtId="42" fontId="8" fillId="0" borderId="28" xfId="2" applyNumberFormat="1" applyFont="1" applyBorder="1" applyAlignment="1" applyProtection="1">
      <alignment horizontal="center"/>
      <protection hidden="1"/>
    </xf>
    <xf numFmtId="37" fontId="8" fillId="0" borderId="28" xfId="2" applyNumberFormat="1" applyFont="1" applyBorder="1" applyAlignment="1" applyProtection="1">
      <alignment horizontal="center"/>
      <protection hidden="1"/>
    </xf>
    <xf numFmtId="44" fontId="8" fillId="0" borderId="28" xfId="2" applyFont="1" applyBorder="1" applyAlignment="1" applyProtection="1">
      <alignment horizontal="center"/>
      <protection hidden="1"/>
    </xf>
    <xf numFmtId="42" fontId="8" fillId="0" borderId="0" xfId="2" applyNumberFormat="1" applyFont="1" applyAlignment="1" applyProtection="1">
      <alignment horizontal="center"/>
      <protection hidden="1"/>
    </xf>
    <xf numFmtId="37" fontId="8" fillId="0" borderId="0" xfId="2" applyNumberFormat="1" applyFont="1" applyAlignment="1" applyProtection="1">
      <alignment horizontal="right" indent="1"/>
      <protection hidden="1"/>
    </xf>
    <xf numFmtId="170" fontId="7" fillId="0" borderId="0" xfId="6" applyNumberFormat="1" applyFont="1" applyAlignment="1">
      <alignment horizontal="center"/>
    </xf>
    <xf numFmtId="0" fontId="7" fillId="0" borderId="0" xfId="6" applyFont="1"/>
    <xf numFmtId="49" fontId="7" fillId="0" borderId="0" xfId="6" applyNumberFormat="1" applyFont="1" applyAlignment="1">
      <alignment horizontal="center"/>
    </xf>
    <xf numFmtId="1" fontId="7" fillId="0" borderId="0" xfId="6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7" fillId="0" borderId="0" xfId="5" applyFont="1"/>
    <xf numFmtId="49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7" fillId="0" borderId="0" xfId="5" applyFont="1" applyAlignment="1">
      <alignment horizontal="left"/>
    </xf>
    <xf numFmtId="0" fontId="17" fillId="0" borderId="0" xfId="6" applyFont="1"/>
    <xf numFmtId="0" fontId="7" fillId="0" borderId="0" xfId="6" applyFont="1" applyAlignment="1">
      <alignment horizontal="left"/>
    </xf>
    <xf numFmtId="49" fontId="17" fillId="0" borderId="0" xfId="6" applyNumberFormat="1" applyFont="1" applyAlignment="1">
      <alignment horizontal="center"/>
    </xf>
    <xf numFmtId="1" fontId="17" fillId="0" borderId="0" xfId="6" applyNumberFormat="1" applyFont="1" applyAlignment="1">
      <alignment horizontal="center"/>
    </xf>
    <xf numFmtId="0" fontId="17" fillId="0" borderId="0" xfId="6" applyFont="1" applyAlignment="1">
      <alignment horizontal="center"/>
    </xf>
    <xf numFmtId="49" fontId="7" fillId="0" borderId="0" xfId="6" applyNumberFormat="1" applyFont="1" applyAlignment="1">
      <alignment wrapText="1"/>
    </xf>
    <xf numFmtId="49" fontId="7" fillId="12" borderId="0" xfId="6" applyNumberFormat="1" applyFont="1" applyFill="1" applyAlignment="1">
      <alignment horizontal="center" wrapText="1"/>
    </xf>
    <xf numFmtId="0" fontId="7" fillId="12" borderId="0" xfId="6" applyFont="1" applyFill="1" applyAlignment="1">
      <alignment horizontal="left" wrapText="1"/>
    </xf>
    <xf numFmtId="49" fontId="7" fillId="12" borderId="10" xfId="6" applyNumberFormat="1" applyFont="1" applyFill="1" applyBorder="1" applyAlignment="1">
      <alignment horizontal="center" wrapText="1"/>
    </xf>
    <xf numFmtId="170" fontId="19" fillId="0" borderId="0" xfId="6" applyNumberFormat="1" applyFont="1" applyAlignment="1">
      <alignment horizontal="center" vertical="center"/>
    </xf>
    <xf numFmtId="170" fontId="19" fillId="12" borderId="7" xfId="6" applyNumberFormat="1" applyFont="1" applyFill="1" applyBorder="1" applyAlignment="1">
      <alignment horizontal="center" vertical="center"/>
    </xf>
    <xf numFmtId="0" fontId="7" fillId="12" borderId="0" xfId="6" applyFont="1" applyFill="1" applyAlignment="1">
      <alignment horizontal="center" wrapText="1"/>
    </xf>
    <xf numFmtId="0" fontId="7" fillId="12" borderId="20" xfId="6" applyFont="1" applyFill="1" applyBorder="1" applyAlignment="1">
      <alignment horizontal="center" wrapText="1"/>
    </xf>
    <xf numFmtId="0" fontId="20" fillId="13" borderId="20" xfId="6" applyFont="1" applyFill="1" applyBorder="1" applyAlignment="1">
      <alignment horizontal="center" vertical="center"/>
    </xf>
    <xf numFmtId="0" fontId="16" fillId="12" borderId="0" xfId="6" applyFont="1" applyFill="1" applyAlignment="1">
      <alignment horizontal="left"/>
    </xf>
    <xf numFmtId="0" fontId="16" fillId="12" borderId="0" xfId="6" applyFont="1" applyFill="1"/>
    <xf numFmtId="49" fontId="16" fillId="0" borderId="13" xfId="6" applyNumberFormat="1" applyFont="1" applyBorder="1" applyAlignment="1">
      <alignment horizontal="center"/>
    </xf>
    <xf numFmtId="0" fontId="16" fillId="12" borderId="13" xfId="6" applyFont="1" applyFill="1" applyBorder="1"/>
    <xf numFmtId="0" fontId="16" fillId="0" borderId="29" xfId="5" applyFont="1" applyBorder="1" applyAlignment="1">
      <alignment horizontal="center"/>
    </xf>
    <xf numFmtId="0" fontId="16" fillId="0" borderId="29" xfId="6" applyFont="1" applyBorder="1"/>
    <xf numFmtId="1" fontId="16" fillId="0" borderId="29" xfId="6" applyNumberFormat="1" applyFont="1" applyBorder="1" applyAlignment="1">
      <alignment horizontal="center"/>
    </xf>
    <xf numFmtId="49" fontId="16" fillId="0" borderId="29" xfId="6" applyNumberFormat="1" applyFont="1" applyBorder="1" applyAlignment="1">
      <alignment horizontal="center"/>
    </xf>
    <xf numFmtId="0" fontId="16" fillId="0" borderId="29" xfId="6" applyFont="1" applyBorder="1" applyAlignment="1">
      <alignment horizontal="center"/>
    </xf>
    <xf numFmtId="0" fontId="16" fillId="0" borderId="29" xfId="5" applyFont="1" applyBorder="1" applyAlignment="1">
      <alignment horizontal="left"/>
    </xf>
    <xf numFmtId="0" fontId="22" fillId="0" borderId="29" xfId="5" applyFont="1" applyBorder="1" applyAlignment="1">
      <alignment horizontal="left"/>
    </xf>
    <xf numFmtId="49" fontId="16" fillId="0" borderId="29" xfId="5" applyNumberFormat="1" applyFont="1" applyBorder="1" applyAlignment="1">
      <alignment horizontal="center"/>
    </xf>
    <xf numFmtId="0" fontId="22" fillId="0" borderId="29" xfId="6" applyFont="1" applyBorder="1"/>
    <xf numFmtId="0" fontId="23" fillId="0" borderId="29" xfId="6" applyFont="1" applyBorder="1" applyAlignment="1">
      <alignment horizontal="center"/>
    </xf>
    <xf numFmtId="0" fontId="23" fillId="0" borderId="29" xfId="6" applyFont="1" applyBorder="1"/>
    <xf numFmtId="1" fontId="23" fillId="0" borderId="29" xfId="6" applyNumberFormat="1" applyFont="1" applyBorder="1" applyAlignment="1">
      <alignment horizontal="center"/>
    </xf>
    <xf numFmtId="49" fontId="23" fillId="0" borderId="29" xfId="6" applyNumberFormat="1" applyFont="1" applyBorder="1" applyAlignment="1">
      <alignment horizontal="center"/>
    </xf>
    <xf numFmtId="49" fontId="16" fillId="0" borderId="29" xfId="6" applyNumberFormat="1" applyFont="1" applyBorder="1"/>
    <xf numFmtId="49" fontId="16" fillId="0" borderId="29" xfId="5" applyNumberFormat="1" applyFont="1" applyBorder="1"/>
    <xf numFmtId="0" fontId="16" fillId="0" borderId="30" xfId="6" applyFont="1" applyBorder="1" applyAlignment="1">
      <alignment horizontal="center"/>
    </xf>
    <xf numFmtId="0" fontId="16" fillId="0" borderId="30" xfId="6" applyFont="1" applyBorder="1"/>
    <xf numFmtId="1" fontId="16" fillId="0" borderId="30" xfId="6" applyNumberFormat="1" applyFont="1" applyBorder="1" applyAlignment="1">
      <alignment horizontal="center"/>
    </xf>
    <xf numFmtId="49" fontId="16" fillId="0" borderId="30" xfId="6" applyNumberFormat="1" applyFont="1" applyBorder="1" applyAlignment="1">
      <alignment horizontal="center"/>
    </xf>
    <xf numFmtId="49" fontId="16" fillId="0" borderId="31" xfId="6" applyNumberFormat="1" applyFont="1" applyBorder="1" applyAlignment="1">
      <alignment horizontal="center"/>
    </xf>
    <xf numFmtId="49" fontId="16" fillId="0" borderId="31" xfId="5" applyNumberFormat="1" applyFont="1" applyBorder="1" applyAlignment="1">
      <alignment horizontal="center"/>
    </xf>
    <xf numFmtId="0" fontId="22" fillId="0" borderId="35" xfId="6" applyFont="1" applyBorder="1"/>
    <xf numFmtId="0" fontId="16" fillId="11" borderId="29" xfId="6" applyFont="1" applyFill="1" applyBorder="1" applyAlignment="1">
      <alignment horizontal="center"/>
    </xf>
    <xf numFmtId="0" fontId="16" fillId="11" borderId="32" xfId="6" applyFont="1" applyFill="1" applyBorder="1"/>
    <xf numFmtId="0" fontId="16" fillId="11" borderId="33" xfId="6" applyFont="1" applyFill="1" applyBorder="1"/>
    <xf numFmtId="1" fontId="16" fillId="11" borderId="29" xfId="6" applyNumberFormat="1" applyFont="1" applyFill="1" applyBorder="1" applyAlignment="1">
      <alignment horizontal="center"/>
    </xf>
    <xf numFmtId="49" fontId="16" fillId="11" borderId="29" xfId="6" applyNumberFormat="1" applyFont="1" applyFill="1" applyBorder="1" applyAlignment="1">
      <alignment horizontal="center"/>
    </xf>
    <xf numFmtId="0" fontId="16" fillId="11" borderId="29" xfId="5" applyFont="1" applyFill="1" applyBorder="1" applyAlignment="1">
      <alignment horizontal="center"/>
    </xf>
    <xf numFmtId="0" fontId="16" fillId="11" borderId="32" xfId="5" applyFont="1" applyFill="1" applyBorder="1" applyAlignment="1">
      <alignment horizontal="left"/>
    </xf>
    <xf numFmtId="0" fontId="16" fillId="11" borderId="33" xfId="6" applyFont="1" applyFill="1" applyBorder="1" applyAlignment="1">
      <alignment horizontal="left"/>
    </xf>
    <xf numFmtId="0" fontId="16" fillId="11" borderId="36" xfId="6" applyFont="1" applyFill="1" applyBorder="1" applyAlignment="1">
      <alignment horizontal="center"/>
    </xf>
    <xf numFmtId="0" fontId="16" fillId="11" borderId="36" xfId="5" applyFont="1" applyFill="1" applyBorder="1" applyAlignment="1">
      <alignment horizontal="center"/>
    </xf>
    <xf numFmtId="49" fontId="16" fillId="0" borderId="37" xfId="6" applyNumberFormat="1" applyFont="1" applyBorder="1" applyAlignment="1">
      <alignment horizontal="center"/>
    </xf>
    <xf numFmtId="49" fontId="16" fillId="0" borderId="35" xfId="5" applyNumberFormat="1" applyFont="1" applyBorder="1" applyAlignment="1">
      <alignment horizontal="center"/>
    </xf>
    <xf numFmtId="49" fontId="16" fillId="11" borderId="32" xfId="6" applyNumberFormat="1" applyFont="1" applyFill="1" applyBorder="1" applyAlignment="1">
      <alignment horizontal="center"/>
    </xf>
    <xf numFmtId="0" fontId="16" fillId="0" borderId="36" xfId="5" applyFont="1" applyBorder="1" applyAlignment="1">
      <alignment horizontal="center"/>
    </xf>
    <xf numFmtId="0" fontId="16" fillId="11" borderId="34" xfId="5" applyFont="1" applyFill="1" applyBorder="1" applyAlignment="1">
      <alignment horizontal="left"/>
    </xf>
    <xf numFmtId="0" fontId="16" fillId="11" borderId="33" xfId="5" applyFont="1" applyFill="1" applyBorder="1" applyAlignment="1">
      <alignment horizontal="left"/>
    </xf>
    <xf numFmtId="49" fontId="16" fillId="11" borderId="29" xfId="5" applyNumberFormat="1" applyFont="1" applyFill="1" applyBorder="1" applyAlignment="1">
      <alignment horizontal="center"/>
    </xf>
    <xf numFmtId="0" fontId="16" fillId="11" borderId="29" xfId="6" applyFont="1" applyFill="1" applyBorder="1"/>
    <xf numFmtId="49" fontId="16" fillId="11" borderId="29" xfId="6" applyNumberFormat="1" applyFont="1" applyFill="1" applyBorder="1"/>
    <xf numFmtId="49" fontId="16" fillId="11" borderId="31" xfId="6" applyNumberFormat="1" applyFont="1" applyFill="1" applyBorder="1" applyAlignment="1">
      <alignment horizontal="center"/>
    </xf>
    <xf numFmtId="0" fontId="16" fillId="11" borderId="29" xfId="5" applyFont="1" applyFill="1" applyBorder="1" applyAlignment="1">
      <alignment horizontal="left"/>
    </xf>
    <xf numFmtId="49" fontId="16" fillId="11" borderId="29" xfId="5" applyNumberFormat="1" applyFont="1" applyFill="1" applyBorder="1"/>
    <xf numFmtId="49" fontId="16" fillId="11" borderId="31" xfId="5" applyNumberFormat="1" applyFont="1" applyFill="1" applyBorder="1" applyAlignment="1">
      <alignment horizontal="center"/>
    </xf>
    <xf numFmtId="0" fontId="16" fillId="11" borderId="30" xfId="6" applyFont="1" applyFill="1" applyBorder="1" applyAlignment="1">
      <alignment horizontal="center"/>
    </xf>
    <xf numFmtId="0" fontId="16" fillId="11" borderId="30" xfId="6" applyFont="1" applyFill="1" applyBorder="1"/>
    <xf numFmtId="1" fontId="16" fillId="11" borderId="30" xfId="6" applyNumberFormat="1" applyFont="1" applyFill="1" applyBorder="1" applyAlignment="1">
      <alignment horizontal="center"/>
    </xf>
    <xf numFmtId="49" fontId="16" fillId="11" borderId="30" xfId="6" applyNumberFormat="1" applyFont="1" applyFill="1" applyBorder="1" applyAlignment="1">
      <alignment horizontal="center"/>
    </xf>
    <xf numFmtId="49" fontId="16" fillId="11" borderId="30" xfId="6" applyNumberFormat="1" applyFont="1" applyFill="1" applyBorder="1"/>
    <xf numFmtId="0" fontId="16" fillId="11" borderId="35" xfId="5" applyFont="1" applyFill="1" applyBorder="1" applyAlignment="1">
      <alignment horizontal="center"/>
    </xf>
    <xf numFmtId="49" fontId="16" fillId="11" borderId="35" xfId="5" applyNumberFormat="1" applyFont="1" applyFill="1" applyBorder="1"/>
    <xf numFmtId="0" fontId="16" fillId="11" borderId="19" xfId="5" applyFont="1" applyFill="1" applyBorder="1" applyAlignment="1">
      <alignment horizontal="left"/>
    </xf>
    <xf numFmtId="1" fontId="8" fillId="11" borderId="29" xfId="0" applyNumberFormat="1" applyFont="1" applyFill="1" applyBorder="1" applyAlignment="1">
      <alignment horizontal="center"/>
    </xf>
    <xf numFmtId="49" fontId="16" fillId="11" borderId="38" xfId="5" applyNumberFormat="1" applyFont="1" applyFill="1" applyBorder="1" applyAlignment="1">
      <alignment horizontal="center"/>
    </xf>
    <xf numFmtId="49" fontId="16" fillId="11" borderId="35" xfId="6" applyNumberFormat="1" applyFont="1" applyFill="1" applyBorder="1" applyAlignment="1">
      <alignment horizontal="center"/>
    </xf>
    <xf numFmtId="49" fontId="16" fillId="11" borderId="37" xfId="6" applyNumberFormat="1" applyFont="1" applyFill="1" applyBorder="1" applyAlignment="1">
      <alignment horizontal="center"/>
    </xf>
    <xf numFmtId="2" fontId="6" fillId="5" borderId="21" xfId="2" applyNumberFormat="1" applyFont="1" applyFill="1" applyBorder="1" applyAlignment="1" applyProtection="1">
      <alignment horizontal="center"/>
      <protection hidden="1"/>
    </xf>
    <xf numFmtId="2" fontId="6" fillId="5" borderId="24" xfId="2" applyNumberFormat="1" applyFont="1" applyFill="1" applyBorder="1" applyAlignment="1" applyProtection="1">
      <alignment horizontal="center"/>
      <protection hidden="1"/>
    </xf>
    <xf numFmtId="164" fontId="6" fillId="0" borderId="0" xfId="0" applyFont="1" applyProtection="1">
      <protection hidden="1"/>
    </xf>
    <xf numFmtId="44" fontId="6" fillId="0" borderId="0" xfId="2" applyFont="1" applyAlignment="1" applyProtection="1">
      <alignment horizontal="center"/>
      <protection hidden="1"/>
    </xf>
    <xf numFmtId="164" fontId="6" fillId="0" borderId="0" xfId="0" applyFont="1" applyAlignment="1" applyProtection="1">
      <alignment horizontal="center"/>
      <protection hidden="1"/>
    </xf>
    <xf numFmtId="2" fontId="6" fillId="0" borderId="26" xfId="2" applyNumberFormat="1" applyFont="1" applyBorder="1" applyAlignment="1" applyProtection="1">
      <alignment horizontal="center"/>
      <protection hidden="1"/>
    </xf>
    <xf numFmtId="2" fontId="6" fillId="0" borderId="0" xfId="2" applyNumberFormat="1" applyFont="1" applyAlignment="1" applyProtection="1">
      <alignment horizontal="center"/>
      <protection hidden="1"/>
    </xf>
    <xf numFmtId="0" fontId="6" fillId="0" borderId="0" xfId="2" applyNumberFormat="1" applyFont="1" applyAlignment="1" applyProtection="1">
      <alignment horizontal="center"/>
      <protection hidden="1"/>
    </xf>
    <xf numFmtId="3" fontId="6" fillId="0" borderId="0" xfId="2" applyNumberFormat="1" applyFont="1" applyAlignment="1" applyProtection="1">
      <alignment horizontal="center"/>
      <protection hidden="1"/>
    </xf>
    <xf numFmtId="42" fontId="6" fillId="5" borderId="21" xfId="2" applyNumberFormat="1" applyFont="1" applyFill="1" applyBorder="1" applyAlignment="1" applyProtection="1">
      <alignment horizontal="center"/>
      <protection hidden="1"/>
    </xf>
    <xf numFmtId="42" fontId="6" fillId="5" borderId="27" xfId="2" applyNumberFormat="1" applyFont="1" applyFill="1" applyBorder="1" applyAlignment="1" applyProtection="1">
      <alignment horizontal="center"/>
      <protection hidden="1"/>
    </xf>
    <xf numFmtId="164" fontId="6" fillId="0" borderId="28" xfId="0" applyFont="1" applyBorder="1" applyAlignment="1" applyProtection="1">
      <alignment horizontal="left" indent="1"/>
      <protection hidden="1"/>
    </xf>
    <xf numFmtId="42" fontId="6" fillId="5" borderId="0" xfId="2" applyNumberFormat="1" applyFont="1" applyFill="1" applyProtection="1">
      <protection hidden="1"/>
    </xf>
    <xf numFmtId="37" fontId="6" fillId="5" borderId="0" xfId="2" applyNumberFormat="1" applyFont="1" applyFill="1" applyProtection="1">
      <protection hidden="1"/>
    </xf>
    <xf numFmtId="164" fontId="6" fillId="0" borderId="0" xfId="0" applyFont="1" applyAlignment="1" applyProtection="1">
      <alignment horizontal="left" indent="1"/>
      <protection hidden="1"/>
    </xf>
    <xf numFmtId="166" fontId="6" fillId="8" borderId="3" xfId="0" applyNumberFormat="1" applyFont="1" applyFill="1" applyBorder="1" applyAlignment="1">
      <alignment horizontal="center"/>
    </xf>
    <xf numFmtId="164" fontId="6" fillId="0" borderId="6" xfId="0" applyFont="1" applyBorder="1"/>
    <xf numFmtId="0" fontId="6" fillId="0" borderId="7" xfId="0" applyNumberFormat="1" applyFont="1" applyBorder="1" applyAlignment="1">
      <alignment horizontal="right"/>
    </xf>
    <xf numFmtId="164" fontId="6" fillId="0" borderId="6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64" fontId="6" fillId="0" borderId="12" xfId="0" applyFont="1" applyBorder="1"/>
    <xf numFmtId="0" fontId="6" fillId="0" borderId="13" xfId="0" applyNumberFormat="1" applyFont="1" applyBorder="1" applyAlignment="1">
      <alignment horizontal="right"/>
    </xf>
    <xf numFmtId="164" fontId="6" fillId="0" borderId="12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0" fontId="26" fillId="0" borderId="0" xfId="0" applyNumberFormat="1" applyFont="1" applyAlignment="1">
      <alignment horizontal="left" vertical="center"/>
    </xf>
    <xf numFmtId="164" fontId="27" fillId="0" borderId="0" xfId="0" applyFont="1" applyAlignment="1">
      <alignment horizontal="left"/>
    </xf>
    <xf numFmtId="164" fontId="27" fillId="0" borderId="0" xfId="0" applyFont="1" applyAlignment="1">
      <alignment horizontal="center"/>
    </xf>
    <xf numFmtId="0" fontId="28" fillId="0" borderId="0" xfId="0" applyNumberFormat="1" applyFont="1" applyAlignment="1">
      <alignment horizontal="center"/>
    </xf>
    <xf numFmtId="164" fontId="29" fillId="0" borderId="0" xfId="0" applyFont="1"/>
    <xf numFmtId="164" fontId="30" fillId="0" borderId="0" xfId="0" applyFont="1"/>
    <xf numFmtId="0" fontId="29" fillId="0" borderId="0" xfId="0" applyNumberFormat="1" applyFont="1" applyAlignment="1">
      <alignment horizontal="center"/>
    </xf>
    <xf numFmtId="165" fontId="26" fillId="0" borderId="0" xfId="2" applyNumberFormat="1" applyFont="1" applyAlignment="1">
      <alignment horizontal="right"/>
    </xf>
    <xf numFmtId="0" fontId="31" fillId="2" borderId="0" xfId="0" applyNumberFormat="1" applyFont="1" applyFill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9" fillId="0" borderId="0" xfId="0" applyNumberFormat="1" applyFont="1"/>
    <xf numFmtId="0" fontId="31" fillId="3" borderId="0" xfId="0" applyNumberFormat="1" applyFont="1" applyFill="1"/>
    <xf numFmtId="167" fontId="29" fillId="0" borderId="0" xfId="1" applyNumberFormat="1" applyFont="1"/>
    <xf numFmtId="44" fontId="29" fillId="0" borderId="0" xfId="2" applyFont="1"/>
    <xf numFmtId="1" fontId="29" fillId="0" borderId="0" xfId="0" applyNumberFormat="1" applyFont="1" applyAlignment="1">
      <alignment horizontal="center"/>
    </xf>
    <xf numFmtId="164" fontId="26" fillId="0" borderId="0" xfId="0" applyFont="1" applyAlignment="1">
      <alignment horizontal="left"/>
    </xf>
    <xf numFmtId="164" fontId="29" fillId="0" borderId="0" xfId="0" applyFont="1" applyAlignment="1">
      <alignment horizontal="center"/>
    </xf>
    <xf numFmtId="44" fontId="32" fillId="0" borderId="0" xfId="2" applyFont="1" applyAlignment="1">
      <alignment horizontal="center"/>
    </xf>
    <xf numFmtId="0" fontId="33" fillId="0" borderId="0" xfId="0" applyNumberFormat="1" applyFont="1" applyAlignment="1">
      <alignment vertical="center"/>
    </xf>
    <xf numFmtId="164" fontId="26" fillId="0" borderId="0" xfId="0" applyFont="1" applyAlignment="1">
      <alignment horizontal="right" vertical="center"/>
    </xf>
    <xf numFmtId="0" fontId="27" fillId="0" borderId="0" xfId="0" applyNumberFormat="1" applyFont="1" applyAlignment="1">
      <alignment vertical="center"/>
    </xf>
    <xf numFmtId="0" fontId="27" fillId="0" borderId="1" xfId="0" applyNumberFormat="1" applyFont="1" applyBorder="1" applyAlignment="1">
      <alignment vertical="center"/>
    </xf>
    <xf numFmtId="0" fontId="27" fillId="0" borderId="2" xfId="0" applyNumberFormat="1" applyFont="1" applyBorder="1" applyAlignment="1">
      <alignment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/>
    </xf>
    <xf numFmtId="165" fontId="28" fillId="0" borderId="0" xfId="2" applyNumberFormat="1" applyFont="1" applyAlignment="1">
      <alignment horizontal="right"/>
    </xf>
    <xf numFmtId="164" fontId="29" fillId="0" borderId="0" xfId="0" applyFont="1" applyAlignment="1">
      <alignment vertical="center"/>
    </xf>
    <xf numFmtId="0" fontId="35" fillId="0" borderId="0" xfId="0" applyNumberFormat="1" applyFont="1"/>
    <xf numFmtId="0" fontId="36" fillId="0" borderId="0" xfId="0" applyNumberFormat="1" applyFont="1"/>
    <xf numFmtId="0" fontId="34" fillId="0" borderId="7" xfId="3" applyFont="1" applyBorder="1"/>
    <xf numFmtId="0" fontId="37" fillId="0" borderId="7" xfId="3" applyFont="1" applyBorder="1"/>
    <xf numFmtId="0" fontId="36" fillId="0" borderId="13" xfId="0" applyNumberFormat="1" applyFont="1" applyBorder="1" applyAlignment="1">
      <alignment horizontal="right"/>
    </xf>
    <xf numFmtId="0" fontId="28" fillId="0" borderId="0" xfId="0" applyNumberFormat="1" applyFont="1" applyAlignment="1">
      <alignment horizontal="right"/>
    </xf>
    <xf numFmtId="0" fontId="40" fillId="0" borderId="4" xfId="0" applyNumberFormat="1" applyFont="1" applyBorder="1" applyAlignment="1" applyProtection="1">
      <alignment horizontal="center" vertical="center"/>
      <protection locked="0"/>
    </xf>
    <xf numFmtId="44" fontId="29" fillId="0" borderId="0" xfId="2" applyFont="1" applyAlignment="1">
      <alignment horizontal="center"/>
    </xf>
    <xf numFmtId="164" fontId="42" fillId="0" borderId="0" xfId="0" applyFont="1" applyAlignment="1">
      <alignment horizontal="center"/>
    </xf>
    <xf numFmtId="0" fontId="43" fillId="10" borderId="0" xfId="0" applyNumberFormat="1" applyFont="1" applyFill="1"/>
    <xf numFmtId="164" fontId="26" fillId="0" borderId="0" xfId="0" applyFont="1" applyAlignment="1">
      <alignment horizontal="center"/>
    </xf>
    <xf numFmtId="0" fontId="44" fillId="16" borderId="1" xfId="0" applyNumberFormat="1" applyFont="1" applyFill="1" applyBorder="1" applyAlignment="1">
      <alignment horizontal="right"/>
    </xf>
    <xf numFmtId="164" fontId="27" fillId="5" borderId="1" xfId="0" applyFont="1" applyFill="1" applyBorder="1"/>
    <xf numFmtId="0" fontId="27" fillId="5" borderId="2" xfId="0" applyNumberFormat="1" applyFont="1" applyFill="1" applyBorder="1"/>
    <xf numFmtId="0" fontId="27" fillId="0" borderId="0" xfId="0" applyNumberFormat="1" applyFont="1"/>
    <xf numFmtId="0" fontId="45" fillId="0" borderId="17" xfId="0" applyNumberFormat="1" applyFont="1" applyBorder="1" applyAlignment="1">
      <alignment horizontal="left"/>
    </xf>
    <xf numFmtId="0" fontId="45" fillId="0" borderId="17" xfId="0" applyNumberFormat="1" applyFont="1" applyBorder="1" applyAlignment="1">
      <alignment vertical="top"/>
    </xf>
    <xf numFmtId="0" fontId="45" fillId="0" borderId="17" xfId="0" applyNumberFormat="1" applyFont="1" applyBorder="1"/>
    <xf numFmtId="0" fontId="45" fillId="0" borderId="5" xfId="0" applyNumberFormat="1" applyFont="1" applyBorder="1" applyAlignment="1">
      <alignment horizontal="center"/>
    </xf>
    <xf numFmtId="0" fontId="46" fillId="0" borderId="7" xfId="0" applyNumberFormat="1" applyFont="1" applyBorder="1"/>
    <xf numFmtId="0" fontId="46" fillId="0" borderId="0" xfId="0" applyNumberFormat="1" applyFont="1"/>
    <xf numFmtId="0" fontId="31" fillId="0" borderId="7" xfId="0" applyNumberFormat="1" applyFont="1" applyBorder="1" applyAlignment="1">
      <alignment horizontal="right"/>
    </xf>
    <xf numFmtId="0" fontId="47" fillId="14" borderId="4" xfId="0" applyNumberFormat="1" applyFont="1" applyFill="1" applyBorder="1" applyAlignment="1">
      <alignment horizontal="center" vertical="center"/>
    </xf>
    <xf numFmtId="0" fontId="48" fillId="0" borderId="7" xfId="0" applyNumberFormat="1" applyFont="1" applyBorder="1"/>
    <xf numFmtId="0" fontId="31" fillId="0" borderId="0" xfId="0" applyNumberFormat="1" applyFont="1" applyAlignment="1">
      <alignment horizontal="right"/>
    </xf>
    <xf numFmtId="0" fontId="27" fillId="10" borderId="0" xfId="0" applyNumberFormat="1" applyFont="1" applyFill="1" applyAlignment="1">
      <alignment horizontal="center" vertical="center"/>
    </xf>
    <xf numFmtId="0" fontId="46" fillId="10" borderId="0" xfId="0" applyNumberFormat="1" applyFont="1" applyFill="1"/>
    <xf numFmtId="164" fontId="27" fillId="5" borderId="0" xfId="0" applyFont="1" applyFill="1"/>
    <xf numFmtId="0" fontId="27" fillId="5" borderId="20" xfId="0" applyNumberFormat="1" applyFont="1" applyFill="1" applyBorder="1"/>
    <xf numFmtId="0" fontId="46" fillId="0" borderId="13" xfId="0" applyNumberFormat="1" applyFont="1" applyBorder="1" applyAlignment="1">
      <alignment horizontal="center"/>
    </xf>
    <xf numFmtId="0" fontId="46" fillId="0" borderId="0" xfId="0" applyNumberFormat="1" applyFont="1" applyAlignment="1">
      <alignment horizontal="center"/>
    </xf>
    <xf numFmtId="164" fontId="26" fillId="0" borderId="0" xfId="0" applyFont="1"/>
    <xf numFmtId="0" fontId="44" fillId="16" borderId="1" xfId="0" applyNumberFormat="1" applyFont="1" applyFill="1" applyBorder="1" applyAlignment="1">
      <alignment vertical="center"/>
    </xf>
    <xf numFmtId="44" fontId="6" fillId="10" borderId="11" xfId="2" applyFont="1" applyFill="1" applyBorder="1" applyAlignment="1">
      <alignment horizontal="center"/>
    </xf>
    <xf numFmtId="164" fontId="41" fillId="0" borderId="17" xfId="0" applyFont="1" applyBorder="1" applyAlignment="1">
      <alignment horizontal="center" vertical="center"/>
    </xf>
    <xf numFmtId="164" fontId="6" fillId="14" borderId="4" xfId="0" applyFont="1" applyFill="1" applyBorder="1" applyAlignment="1">
      <alignment horizontal="center" vertical="center"/>
    </xf>
    <xf numFmtId="0" fontId="6" fillId="14" borderId="4" xfId="0" applyNumberFormat="1" applyFont="1" applyFill="1" applyBorder="1" applyAlignment="1">
      <alignment horizontal="center" vertical="center"/>
    </xf>
    <xf numFmtId="164" fontId="30" fillId="14" borderId="3" xfId="0" applyFont="1" applyFill="1" applyBorder="1" applyAlignment="1">
      <alignment vertical="center"/>
    </xf>
    <xf numFmtId="0" fontId="8" fillId="0" borderId="0" xfId="0" applyNumberFormat="1" applyFont="1" applyAlignment="1">
      <alignment horizontal="center"/>
    </xf>
    <xf numFmtId="164" fontId="8" fillId="0" borderId="0" xfId="0" applyFont="1" applyAlignment="1">
      <alignment horizontal="right"/>
    </xf>
    <xf numFmtId="0" fontId="8" fillId="3" borderId="0" xfId="0" applyNumberFormat="1" applyFont="1" applyFill="1"/>
    <xf numFmtId="167" fontId="8" fillId="0" borderId="0" xfId="1" applyNumberFormat="1" applyFont="1"/>
    <xf numFmtId="44" fontId="6" fillId="0" borderId="0" xfId="2" applyFont="1"/>
    <xf numFmtId="44" fontId="8" fillId="0" borderId="0" xfId="2" applyFont="1"/>
    <xf numFmtId="0" fontId="6" fillId="0" borderId="0" xfId="0" applyNumberFormat="1" applyFont="1"/>
    <xf numFmtId="0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164" fontId="8" fillId="0" borderId="0" xfId="0" applyFont="1" applyAlignment="1">
      <alignment horizontal="left"/>
    </xf>
    <xf numFmtId="0" fontId="6" fillId="3" borderId="0" xfId="0" applyNumberFormat="1" applyFont="1" applyFill="1"/>
    <xf numFmtId="0" fontId="10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right" vertical="center"/>
    </xf>
    <xf numFmtId="0" fontId="8" fillId="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167" fontId="8" fillId="0" borderId="0" xfId="1" applyNumberFormat="1" applyFont="1" applyAlignment="1">
      <alignment vertical="center"/>
    </xf>
    <xf numFmtId="164" fontId="8" fillId="0" borderId="0" xfId="0" applyFont="1" applyAlignment="1">
      <alignment vertical="center"/>
    </xf>
    <xf numFmtId="44" fontId="6" fillId="0" borderId="0" xfId="2" applyFont="1" applyAlignment="1">
      <alignment vertical="center"/>
    </xf>
    <xf numFmtId="44" fontId="8" fillId="0" borderId="0" xfId="2" applyFont="1" applyAlignment="1">
      <alignment vertical="center"/>
    </xf>
    <xf numFmtId="0" fontId="6" fillId="0" borderId="0" xfId="0" applyNumberFormat="1" applyFont="1" applyAlignment="1">
      <alignment vertical="center"/>
    </xf>
    <xf numFmtId="164" fontId="2" fillId="0" borderId="7" xfId="0" applyFont="1" applyBorder="1"/>
    <xf numFmtId="164" fontId="2" fillId="0" borderId="0" xfId="0" applyFont="1"/>
    <xf numFmtId="164" fontId="2" fillId="0" borderId="0" xfId="0" applyFont="1" applyAlignment="1">
      <alignment horizontal="center"/>
    </xf>
    <xf numFmtId="44" fontId="6" fillId="7" borderId="0" xfId="2" applyFont="1" applyFill="1"/>
    <xf numFmtId="44" fontId="8" fillId="7" borderId="0" xfId="2" applyFont="1" applyFill="1"/>
    <xf numFmtId="0" fontId="6" fillId="7" borderId="0" xfId="0" applyNumberFormat="1" applyFont="1" applyFill="1" applyAlignment="1">
      <alignment horizontal="center" vertical="center"/>
    </xf>
    <xf numFmtId="0" fontId="8" fillId="7" borderId="0" xfId="0" applyNumberFormat="1" applyFont="1" applyFill="1"/>
    <xf numFmtId="164" fontId="8" fillId="0" borderId="10" xfId="0" applyFont="1" applyBorder="1" applyAlignment="1">
      <alignment horizontal="left"/>
    </xf>
    <xf numFmtId="169" fontId="8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10" xfId="0" applyFont="1" applyBorder="1" applyAlignment="1">
      <alignment horizontal="center" vertical="center"/>
    </xf>
    <xf numFmtId="166" fontId="8" fillId="3" borderId="0" xfId="0" applyNumberFormat="1" applyFont="1" applyFill="1"/>
    <xf numFmtId="44" fontId="8" fillId="0" borderId="0" xfId="2" applyFont="1" applyAlignment="1">
      <alignment horizontal="center"/>
    </xf>
    <xf numFmtId="0" fontId="8" fillId="11" borderId="0" xfId="0" applyNumberFormat="1" applyFont="1" applyFill="1"/>
    <xf numFmtId="164" fontId="8" fillId="11" borderId="0" xfId="0" applyFont="1" applyFill="1"/>
    <xf numFmtId="166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168" fontId="8" fillId="3" borderId="5" xfId="0" applyNumberFormat="1" applyFont="1" applyFill="1" applyBorder="1" applyAlignment="1">
      <alignment horizontal="center"/>
    </xf>
    <xf numFmtId="168" fontId="8" fillId="0" borderId="5" xfId="0" applyNumberFormat="1" applyFont="1" applyBorder="1" applyAlignment="1">
      <alignment horizontal="center"/>
    </xf>
    <xf numFmtId="44" fontId="8" fillId="3" borderId="4" xfId="0" applyNumberFormat="1" applyFont="1" applyFill="1" applyBorder="1" applyAlignment="1">
      <alignment horizontal="center"/>
    </xf>
    <xf numFmtId="168" fontId="8" fillId="3" borderId="4" xfId="0" applyNumberFormat="1" applyFont="1" applyFill="1" applyBorder="1" applyAlignment="1">
      <alignment horizontal="center"/>
    </xf>
    <xf numFmtId="44" fontId="8" fillId="0" borderId="4" xfId="2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44" fontId="6" fillId="10" borderId="8" xfId="2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8" fillId="0" borderId="5" xfId="0" applyNumberFormat="1" applyFont="1" applyBorder="1"/>
    <xf numFmtId="0" fontId="6" fillId="14" borderId="5" xfId="0" applyNumberFormat="1" applyFont="1" applyFill="1" applyBorder="1" applyAlignment="1">
      <alignment horizontal="center"/>
    </xf>
    <xf numFmtId="164" fontId="6" fillId="0" borderId="7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3" borderId="0" xfId="0" applyNumberFormat="1" applyFont="1" applyFill="1" applyAlignment="1">
      <alignment horizontal="center"/>
    </xf>
    <xf numFmtId="44" fontId="8" fillId="3" borderId="0" xfId="0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44" fontId="6" fillId="0" borderId="11" xfId="2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14" borderId="11" xfId="0" applyNumberFormat="1" applyFont="1" applyFill="1" applyBorder="1" applyAlignment="1">
      <alignment horizontal="center"/>
    </xf>
    <xf numFmtId="164" fontId="6" fillId="0" borderId="13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37" fontId="6" fillId="3" borderId="0" xfId="0" applyNumberFormat="1" applyFont="1" applyFill="1"/>
    <xf numFmtId="37" fontId="8" fillId="3" borderId="0" xfId="0" applyNumberFormat="1" applyFont="1" applyFill="1"/>
    <xf numFmtId="164" fontId="9" fillId="16" borderId="3" xfId="0" applyFont="1" applyFill="1" applyBorder="1" applyAlignment="1">
      <alignment vertical="center"/>
    </xf>
    <xf numFmtId="44" fontId="9" fillId="16" borderId="1" xfId="2" applyFont="1" applyFill="1" applyBorder="1" applyAlignment="1">
      <alignment horizontal="center"/>
    </xf>
    <xf numFmtId="1" fontId="10" fillId="16" borderId="1" xfId="0" applyNumberFormat="1" applyFont="1" applyFill="1" applyBorder="1" applyAlignment="1">
      <alignment horizontal="center"/>
    </xf>
    <xf numFmtId="164" fontId="10" fillId="16" borderId="1" xfId="0" applyFont="1" applyFill="1" applyBorder="1" applyAlignment="1">
      <alignment horizontal="center"/>
    </xf>
    <xf numFmtId="0" fontId="10" fillId="16" borderId="1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44" fontId="8" fillId="3" borderId="0" xfId="0" applyNumberFormat="1" applyFont="1" applyFill="1"/>
    <xf numFmtId="44" fontId="8" fillId="5" borderId="0" xfId="2" applyFont="1" applyFill="1" applyAlignment="1">
      <alignment horizontal="center"/>
    </xf>
    <xf numFmtId="44" fontId="8" fillId="9" borderId="0" xfId="0" applyNumberFormat="1" applyFont="1" applyFill="1"/>
    <xf numFmtId="0" fontId="8" fillId="10" borderId="17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17" xfId="0" applyNumberFormat="1" applyFont="1" applyBorder="1" applyAlignment="1" applyProtection="1">
      <alignment horizontal="center"/>
      <protection locked="0"/>
    </xf>
    <xf numFmtId="0" fontId="6" fillId="14" borderId="17" xfId="0" applyNumberFormat="1" applyFont="1" applyFill="1" applyBorder="1" applyAlignment="1" applyProtection="1">
      <alignment horizontal="center"/>
      <protection locked="0"/>
    </xf>
    <xf numFmtId="164" fontId="8" fillId="0" borderId="16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1" fontId="8" fillId="10" borderId="17" xfId="0" applyNumberFormat="1" applyFont="1" applyFill="1" applyBorder="1" applyAlignment="1">
      <alignment horizontal="center"/>
    </xf>
    <xf numFmtId="1" fontId="8" fillId="10" borderId="15" xfId="0" applyNumberFormat="1" applyFont="1" applyFill="1" applyBorder="1" applyAlignment="1">
      <alignment horizontal="center"/>
    </xf>
    <xf numFmtId="0" fontId="16" fillId="10" borderId="15" xfId="5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44" fontId="11" fillId="0" borderId="0" xfId="2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8" fillId="0" borderId="0" xfId="0" applyNumberFormat="1" applyFont="1"/>
    <xf numFmtId="0" fontId="6" fillId="14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43" fillId="0" borderId="0" xfId="0" applyNumberFormat="1" applyFont="1" applyAlignment="1"/>
    <xf numFmtId="0" fontId="36" fillId="0" borderId="0" xfId="0" applyNumberFormat="1" applyFont="1" applyAlignment="1">
      <alignment horizontal="right"/>
    </xf>
    <xf numFmtId="0" fontId="27" fillId="0" borderId="0" xfId="3" applyFont="1" applyAlignment="1">
      <alignment horizontal="right" vertical="center"/>
    </xf>
    <xf numFmtId="0" fontId="34" fillId="0" borderId="0" xfId="3" applyFont="1" applyAlignment="1">
      <alignment horizontal="center"/>
    </xf>
    <xf numFmtId="0" fontId="38" fillId="0" borderId="0" xfId="3" applyFont="1" applyAlignment="1" applyProtection="1">
      <alignment horizontal="right"/>
    </xf>
    <xf numFmtId="164" fontId="39" fillId="0" borderId="0" xfId="0" applyFont="1" applyBorder="1" applyAlignment="1" applyProtection="1">
      <alignment vertical="center"/>
    </xf>
    <xf numFmtId="0" fontId="38" fillId="0" borderId="0" xfId="3" applyFont="1" applyBorder="1" applyAlignment="1" applyProtection="1">
      <alignment horizontal="right"/>
    </xf>
    <xf numFmtId="0" fontId="27" fillId="0" borderId="0" xfId="3" applyFont="1" applyAlignment="1" applyProtection="1">
      <alignment horizontal="right" vertical="center"/>
    </xf>
    <xf numFmtId="0" fontId="43" fillId="10" borderId="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6" fillId="0" borderId="12" xfId="0" applyNumberFormat="1" applyFont="1" applyBorder="1" applyAlignment="1">
      <alignment horizontal="center"/>
    </xf>
    <xf numFmtId="164" fontId="6" fillId="14" borderId="2" xfId="0" applyFont="1" applyFill="1" applyBorder="1" applyAlignment="1">
      <alignment horizontal="center" vertical="center"/>
    </xf>
    <xf numFmtId="170" fontId="21" fillId="13" borderId="7" xfId="6" applyNumberFormat="1" applyFont="1" applyFill="1" applyBorder="1" applyAlignment="1">
      <alignment horizontal="center" vertical="center"/>
    </xf>
    <xf numFmtId="164" fontId="51" fillId="15" borderId="3" xfId="0" applyFont="1" applyFill="1" applyBorder="1" applyAlignment="1">
      <alignment horizontal="center" vertical="center"/>
    </xf>
    <xf numFmtId="164" fontId="51" fillId="15" borderId="1" xfId="0" applyFont="1" applyFill="1" applyBorder="1" applyAlignment="1">
      <alignment horizontal="center" vertical="center"/>
    </xf>
    <xf numFmtId="164" fontId="51" fillId="15" borderId="2" xfId="0" applyFont="1" applyFill="1" applyBorder="1" applyAlignment="1">
      <alignment horizontal="center" vertical="center"/>
    </xf>
    <xf numFmtId="0" fontId="27" fillId="0" borderId="3" xfId="0" applyNumberFormat="1" applyFont="1" applyBorder="1" applyAlignment="1" applyProtection="1">
      <alignment horizontal="left" vertical="center"/>
      <protection locked="0"/>
    </xf>
    <xf numFmtId="0" fontId="27" fillId="0" borderId="1" xfId="0" applyNumberFormat="1" applyFont="1" applyBorder="1" applyAlignment="1" applyProtection="1">
      <alignment horizontal="left" vertical="center"/>
      <protection locked="0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44" fontId="6" fillId="14" borderId="6" xfId="2" applyFont="1" applyFill="1" applyBorder="1" applyAlignment="1">
      <alignment horizontal="center"/>
    </xf>
    <xf numFmtId="44" fontId="6" fillId="14" borderId="9" xfId="2" applyFont="1" applyFill="1" applyBorder="1" applyAlignment="1">
      <alignment horizontal="center"/>
    </xf>
    <xf numFmtId="0" fontId="9" fillId="16" borderId="1" xfId="0" applyNumberFormat="1" applyFont="1" applyFill="1" applyBorder="1" applyAlignment="1">
      <alignment horizontal="center" vertical="center"/>
    </xf>
    <xf numFmtId="0" fontId="9" fillId="16" borderId="2" xfId="0" applyNumberFormat="1" applyFont="1" applyFill="1" applyBorder="1" applyAlignment="1">
      <alignment horizontal="center" vertical="center"/>
    </xf>
    <xf numFmtId="164" fontId="39" fillId="0" borderId="3" xfId="0" applyFont="1" applyBorder="1" applyAlignment="1" applyProtection="1">
      <alignment horizontal="left" vertical="center"/>
      <protection locked="0"/>
    </xf>
    <xf numFmtId="164" fontId="39" fillId="0" borderId="1" xfId="0" applyFont="1" applyBorder="1" applyAlignment="1" applyProtection="1">
      <alignment horizontal="left" vertical="center"/>
      <protection locked="0"/>
    </xf>
    <xf numFmtId="1" fontId="41" fillId="10" borderId="12" xfId="0" applyNumberFormat="1" applyFont="1" applyFill="1" applyBorder="1" applyAlignment="1" applyProtection="1">
      <alignment horizontal="left"/>
      <protection locked="0"/>
    </xf>
    <xf numFmtId="1" fontId="41" fillId="10" borderId="13" xfId="0" applyNumberFormat="1" applyFont="1" applyFill="1" applyBorder="1" applyAlignment="1" applyProtection="1">
      <alignment horizontal="left"/>
      <protection locked="0"/>
    </xf>
    <xf numFmtId="1" fontId="41" fillId="10" borderId="14" xfId="0" applyNumberFormat="1" applyFont="1" applyFill="1" applyBorder="1" applyAlignment="1" applyProtection="1">
      <alignment horizontal="left"/>
      <protection locked="0"/>
    </xf>
    <xf numFmtId="164" fontId="6" fillId="14" borderId="3" xfId="0" applyFont="1" applyFill="1" applyBorder="1" applyAlignment="1">
      <alignment horizontal="center" vertical="center"/>
    </xf>
    <xf numFmtId="164" fontId="6" fillId="14" borderId="1" xfId="0" applyFont="1" applyFill="1" applyBorder="1" applyAlignment="1">
      <alignment horizontal="center" vertical="center"/>
    </xf>
    <xf numFmtId="164" fontId="6" fillId="14" borderId="2" xfId="0" applyFont="1" applyFill="1" applyBorder="1" applyAlignment="1">
      <alignment horizontal="center" vertical="center"/>
    </xf>
    <xf numFmtId="164" fontId="6" fillId="14" borderId="3" xfId="0" applyFont="1" applyFill="1" applyBorder="1" applyAlignment="1">
      <alignment horizontal="left" vertical="center"/>
    </xf>
    <xf numFmtId="164" fontId="6" fillId="14" borderId="1" xfId="0" applyFont="1" applyFill="1" applyBorder="1" applyAlignment="1">
      <alignment horizontal="left" vertical="center"/>
    </xf>
    <xf numFmtId="164" fontId="6" fillId="14" borderId="2" xfId="0" applyFont="1" applyFill="1" applyBorder="1" applyAlignment="1">
      <alignment horizontal="left" vertical="center"/>
    </xf>
    <xf numFmtId="164" fontId="16" fillId="0" borderId="7" xfId="0" applyFont="1" applyBorder="1" applyAlignment="1" applyProtection="1">
      <alignment horizontal="left" vertical="center"/>
      <protection locked="0"/>
    </xf>
    <xf numFmtId="164" fontId="16" fillId="0" borderId="9" xfId="0" applyFont="1" applyBorder="1" applyAlignment="1" applyProtection="1">
      <alignment horizontal="left" vertical="center"/>
      <protection locked="0"/>
    </xf>
    <xf numFmtId="0" fontId="43" fillId="0" borderId="0" xfId="0" applyNumberFormat="1" applyFont="1" applyAlignment="1">
      <alignment horizontal="center"/>
    </xf>
    <xf numFmtId="0" fontId="27" fillId="0" borderId="2" xfId="0" applyNumberFormat="1" applyFont="1" applyBorder="1" applyAlignment="1" applyProtection="1">
      <alignment horizontal="left" vertical="center"/>
      <protection locked="0"/>
    </xf>
    <xf numFmtId="164" fontId="8" fillId="0" borderId="3" xfId="0" applyFont="1" applyBorder="1" applyAlignment="1" applyProtection="1">
      <alignment horizontal="center" vertical="center"/>
      <protection locked="0"/>
    </xf>
    <xf numFmtId="164" fontId="8" fillId="0" borderId="2" xfId="0" applyFont="1" applyBorder="1" applyAlignment="1" applyProtection="1">
      <alignment horizontal="center" vertical="center"/>
      <protection locked="0"/>
    </xf>
    <xf numFmtId="164" fontId="39" fillId="0" borderId="2" xfId="0" applyFont="1" applyBorder="1" applyAlignment="1" applyProtection="1">
      <alignment horizontal="left" vertical="center"/>
      <protection locked="0"/>
    </xf>
    <xf numFmtId="164" fontId="8" fillId="0" borderId="1" xfId="0" applyFont="1" applyBorder="1" applyAlignment="1" applyProtection="1">
      <alignment horizontal="center" vertical="center"/>
      <protection locked="0"/>
    </xf>
    <xf numFmtId="164" fontId="8" fillId="10" borderId="3" xfId="0" applyFont="1" applyFill="1" applyBorder="1" applyAlignment="1" applyProtection="1">
      <alignment vertical="top" wrapText="1"/>
      <protection locked="0"/>
    </xf>
    <xf numFmtId="164" fontId="8" fillId="10" borderId="1" xfId="0" applyFont="1" applyFill="1" applyBorder="1" applyAlignment="1" applyProtection="1">
      <alignment vertical="top" wrapText="1"/>
      <protection locked="0"/>
    </xf>
    <xf numFmtId="164" fontId="8" fillId="10" borderId="2" xfId="0" applyFont="1" applyFill="1" applyBorder="1" applyAlignment="1" applyProtection="1">
      <alignment vertical="top" wrapText="1"/>
      <protection locked="0"/>
    </xf>
    <xf numFmtId="0" fontId="49" fillId="15" borderId="3" xfId="0" applyNumberFormat="1" applyFont="1" applyFill="1" applyBorder="1" applyAlignment="1">
      <alignment horizontal="center" vertical="center"/>
    </xf>
    <xf numFmtId="0" fontId="50" fillId="15" borderId="1" xfId="0" applyNumberFormat="1" applyFont="1" applyFill="1" applyBorder="1" applyAlignment="1">
      <alignment horizontal="center" vertical="center"/>
    </xf>
    <xf numFmtId="0" fontId="50" fillId="15" borderId="2" xfId="0" applyNumberFormat="1" applyFont="1" applyFill="1" applyBorder="1" applyAlignment="1">
      <alignment horizontal="center" vertical="center"/>
    </xf>
    <xf numFmtId="0" fontId="43" fillId="10" borderId="13" xfId="0" applyNumberFormat="1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4" fontId="6" fillId="10" borderId="3" xfId="0" applyNumberFormat="1" applyFont="1" applyFill="1" applyBorder="1" applyAlignment="1" applyProtection="1">
      <alignment horizontal="center"/>
      <protection locked="0"/>
    </xf>
    <xf numFmtId="14" fontId="8" fillId="10" borderId="2" xfId="0" applyNumberFormat="1" applyFont="1" applyFill="1" applyBorder="1" applyAlignment="1" applyProtection="1">
      <protection locked="0"/>
    </xf>
    <xf numFmtId="0" fontId="6" fillId="0" borderId="14" xfId="0" applyNumberFormat="1" applyFont="1" applyBorder="1" applyAlignment="1">
      <alignment horizontal="center"/>
    </xf>
    <xf numFmtId="0" fontId="6" fillId="14" borderId="3" xfId="0" applyNumberFormat="1" applyFont="1" applyFill="1" applyBorder="1" applyAlignment="1">
      <alignment horizontal="right"/>
    </xf>
    <xf numFmtId="0" fontId="6" fillId="14" borderId="1" xfId="0" applyNumberFormat="1" applyFont="1" applyFill="1" applyBorder="1" applyAlignment="1">
      <alignment horizontal="right"/>
    </xf>
    <xf numFmtId="0" fontId="6" fillId="14" borderId="2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31" fillId="14" borderId="3" xfId="0" applyNumberFormat="1" applyFont="1" applyFill="1" applyBorder="1" applyAlignment="1">
      <alignment horizontal="center" vertical="center"/>
    </xf>
    <xf numFmtId="0" fontId="31" fillId="14" borderId="2" xfId="0" applyNumberFormat="1" applyFont="1" applyFill="1" applyBorder="1" applyAlignment="1">
      <alignment horizontal="center" vertical="center"/>
    </xf>
    <xf numFmtId="171" fontId="8" fillId="0" borderId="15" xfId="2" applyNumberFormat="1" applyFont="1" applyBorder="1" applyAlignment="1">
      <alignment horizontal="center"/>
    </xf>
    <xf numFmtId="171" fontId="8" fillId="0" borderId="16" xfId="2" applyNumberFormat="1" applyFont="1" applyBorder="1" applyAlignment="1">
      <alignment horizontal="center"/>
    </xf>
    <xf numFmtId="0" fontId="40" fillId="0" borderId="15" xfId="0" applyNumberFormat="1" applyFont="1" applyBorder="1" applyAlignment="1">
      <alignment horizontal="center"/>
    </xf>
    <xf numFmtId="0" fontId="40" fillId="0" borderId="19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171" fontId="8" fillId="0" borderId="41" xfId="2" applyNumberFormat="1" applyFont="1" applyBorder="1" applyAlignment="1">
      <alignment horizontal="center"/>
    </xf>
    <xf numFmtId="171" fontId="8" fillId="0" borderId="42" xfId="2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4" fontId="6" fillId="14" borderId="12" xfId="2" applyFont="1" applyFill="1" applyBorder="1" applyAlignment="1">
      <alignment horizontal="center"/>
    </xf>
    <xf numFmtId="44" fontId="6" fillId="14" borderId="14" xfId="2" applyFont="1" applyFill="1" applyBorder="1" applyAlignment="1">
      <alignment horizontal="center"/>
    </xf>
    <xf numFmtId="170" fontId="21" fillId="13" borderId="6" xfId="6" applyNumberFormat="1" applyFont="1" applyFill="1" applyBorder="1" applyAlignment="1">
      <alignment horizontal="center" vertical="center"/>
    </xf>
    <xf numFmtId="170" fontId="21" fillId="13" borderId="7" xfId="6" applyNumberFormat="1" applyFont="1" applyFill="1" applyBorder="1" applyAlignment="1">
      <alignment horizontal="center" vertical="center"/>
    </xf>
    <xf numFmtId="0" fontId="21" fillId="13" borderId="7" xfId="6" applyFont="1" applyFill="1" applyBorder="1" applyAlignment="1">
      <alignment horizontal="center" vertical="center"/>
    </xf>
    <xf numFmtId="0" fontId="20" fillId="13" borderId="7" xfId="6" applyFont="1" applyFill="1" applyBorder="1" applyAlignment="1">
      <alignment vertical="center"/>
    </xf>
    <xf numFmtId="0" fontId="8" fillId="17" borderId="39" xfId="0" applyNumberFormat="1" applyFont="1" applyFill="1" applyBorder="1" applyAlignment="1">
      <alignment horizontal="center"/>
    </xf>
    <xf numFmtId="0" fontId="8" fillId="17" borderId="40" xfId="0" applyNumberFormat="1" applyFont="1" applyFill="1" applyBorder="1" applyAlignment="1">
      <alignment horizontal="center"/>
    </xf>
    <xf numFmtId="0" fontId="6" fillId="17" borderId="0" xfId="0" applyNumberFormat="1" applyFont="1" applyFill="1" applyAlignment="1">
      <alignment horizontal="center"/>
    </xf>
    <xf numFmtId="0" fontId="8" fillId="17" borderId="17" xfId="0" applyNumberFormat="1" applyFont="1" applyFill="1" applyBorder="1" applyAlignment="1" applyProtection="1">
      <alignment horizontal="center"/>
      <protection locked="0"/>
    </xf>
    <xf numFmtId="0" fontId="6" fillId="17" borderId="17" xfId="0" applyNumberFormat="1" applyFont="1" applyFill="1" applyBorder="1" applyAlignment="1" applyProtection="1">
      <alignment horizontal="center"/>
      <protection locked="0"/>
    </xf>
  </cellXfs>
  <cellStyles count="10">
    <cellStyle name="Comma" xfId="1" builtinId="3"/>
    <cellStyle name="Currency" xfId="2" builtinId="4"/>
    <cellStyle name="Normal" xfId="0" builtinId="0"/>
    <cellStyle name="Normal 2" xfId="6" xr:uid="{00000000-0005-0000-0000-000003000000}"/>
    <cellStyle name="Normal 3" xfId="7" xr:uid="{00000000-0005-0000-0000-000004000000}"/>
    <cellStyle name="Normal 4" xfId="8" xr:uid="{00000000-0005-0000-0000-000005000000}"/>
    <cellStyle name="Normal_05 F US Quote Sheet (5.11.05)" xfId="3" xr:uid="{00000000-0005-0000-0000-000006000000}"/>
    <cellStyle name="Normal_LVPPK96" xfId="4" xr:uid="{00000000-0005-0000-0000-000007000000}"/>
    <cellStyle name="Normal_Sheet1" xfId="5" xr:uid="{00000000-0005-0000-0000-000008000000}"/>
    <cellStyle name="Percent 2" xfId="9" xr:uid="{00000000-0005-0000-0000-000009000000}"/>
  </cellStyles>
  <dxfs count="5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mruColors>
      <color rgb="FF750030"/>
      <color rgb="FF005077"/>
      <color rgb="FF9BA71C"/>
      <color rgb="FF4B3B4B"/>
      <color rgb="FF006A7F"/>
      <color rgb="FFFFFF99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24595469255594E-2"/>
          <c:y val="2.5252843394575699E-2"/>
          <c:w val="0.90169902912621402"/>
          <c:h val="0.851517671394623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'Locked Report'!$AM$15:$AR$15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'Locked Report'!$AM$14:$AR$14</c15:sqref>
                        </c15:formulaRef>
                      </c:ext>
                    </c:extLst>
                    <c:strCache>
                      <c:ptCount val="3"/>
                      <c:pt idx="1">
                        <c:v>#REF!</c:v>
                      </c:pt>
                      <c:pt idx="2">
                        <c:v>Ship Date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EDF-4F71-AF8D-1CCCD4A184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1512016"/>
        <c:axId val="1491514064"/>
      </c:barChart>
      <c:catAx>
        <c:axId val="149151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1000" b="0" i="0" u="none" strike="noStrike" baseline="3000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514064"/>
        <c:crosses val="autoZero"/>
        <c:auto val="1"/>
        <c:lblAlgn val="ctr"/>
        <c:lblOffset val="100"/>
        <c:noMultiLvlLbl val="0"/>
      </c:catAx>
      <c:valAx>
        <c:axId val="149151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512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99" l="0.70000000000000095" r="0.70000000000000095" t="0.75000000000001499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/>
              <a:t>Total Order Breakdown</a:t>
            </a:r>
          </a:p>
        </c:rich>
      </c:tx>
      <c:layout>
        <c:manualLayout>
          <c:xMode val="edge"/>
          <c:yMode val="edge"/>
          <c:x val="0.38880852857387599"/>
          <c:y val="1.2609684474532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05687427757701"/>
          <c:y val="0.22482839824703599"/>
          <c:w val="0.67662726465762901"/>
          <c:h val="0.60080237840642203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9.0629581318085198E-2"/>
                  <c:y val="-8.31304247569753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22-4056-916C-703821C3B606}"/>
                </c:ext>
              </c:extLst>
            </c:dLbl>
            <c:dLbl>
              <c:idx val="7"/>
              <c:layout>
                <c:manualLayout>
                  <c:x val="-2.8625282840782099E-2"/>
                  <c:y val="-0.126108168425432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2-4056-916C-703821C3B606}"/>
                </c:ext>
              </c:extLst>
            </c:dLbl>
            <c:dLbl>
              <c:idx val="8"/>
              <c:layout>
                <c:manualLayout>
                  <c:x val="3.2782854804376101E-2"/>
                  <c:y val="-9.23399412573590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22-4056-916C-703821C3B6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'Locked Report'!$AM$19:$AM$44</c:f>
              <c:strCache>
                <c:ptCount val="26"/>
                <c:pt idx="0">
                  <c:v>Astilbe</c:v>
                </c:pt>
                <c:pt idx="1">
                  <c:v>Coreopsis</c:v>
                </c:pt>
                <c:pt idx="2">
                  <c:v>Clematis</c:v>
                </c:pt>
                <c:pt idx="3">
                  <c:v>Dianthus</c:v>
                </c:pt>
                <c:pt idx="4">
                  <c:v>Dicentra</c:v>
                </c:pt>
                <c:pt idx="5">
                  <c:v>Echinacea</c:v>
                </c:pt>
                <c:pt idx="6">
                  <c:v>Ferns</c:v>
                </c:pt>
                <c:pt idx="7">
                  <c:v>Geraniums</c:v>
                </c:pt>
                <c:pt idx="8">
                  <c:v>Grasses</c:v>
                </c:pt>
                <c:pt idx="9">
                  <c:v>Hemerocallis</c:v>
                </c:pt>
                <c:pt idx="10">
                  <c:v>Heuchera</c:v>
                </c:pt>
                <c:pt idx="11">
                  <c:v>Hosta</c:v>
                </c:pt>
                <c:pt idx="12">
                  <c:v>Iris (all species)</c:v>
                </c:pt>
                <c:pt idx="13">
                  <c:v>Peony</c:v>
                </c:pt>
                <c:pt idx="14">
                  <c:v>Peony Tree</c:v>
                </c:pt>
                <c:pt idx="15">
                  <c:v>Phlox (tall + creeping)</c:v>
                </c:pt>
                <c:pt idx="16">
                  <c:v>Rudbeckia</c:v>
                </c:pt>
                <c:pt idx="17">
                  <c:v>Salvia</c:v>
                </c:pt>
                <c:pt idx="18">
                  <c:v>Sedum</c:v>
                </c:pt>
                <c:pt idx="19">
                  <c:v>Veronica</c:v>
                </c:pt>
                <c:pt idx="20">
                  <c:v>Lilies</c:v>
                </c:pt>
                <c:pt idx="21">
                  <c:v>Dahlia</c:v>
                </c:pt>
                <c:pt idx="22">
                  <c:v>Canna</c:v>
                </c:pt>
                <c:pt idx="23">
                  <c:v>Calla</c:v>
                </c:pt>
                <c:pt idx="24">
                  <c:v>Fruits and Vegetabes</c:v>
                </c:pt>
                <c:pt idx="25">
                  <c:v>Perennials A-Z</c:v>
                </c:pt>
              </c:strCache>
            </c:strRef>
          </c:cat>
          <c:val>
            <c:numRef>
              <c:f>'Locked Report'!$AN$19:$AN$44</c:f>
              <c:numCache>
                <c:formatCode>0000#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22-4056-916C-703821C3B60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2907266988130701"/>
          <c:y val="1.7504469661069302E-2"/>
          <c:w val="0.15752144120670999"/>
          <c:h val="0.826602274729261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99" l="0.70000000000000095" r="0.70000000000000095" t="0.75000000000001499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36260</xdr:colOff>
      <xdr:row>0</xdr:row>
      <xdr:rowOff>127401</xdr:rowOff>
    </xdr:from>
    <xdr:to>
      <xdr:col>18</xdr:col>
      <xdr:colOff>130068</xdr:colOff>
      <xdr:row>4</xdr:row>
      <xdr:rowOff>196102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4936" y="127401"/>
          <a:ext cx="3483588" cy="778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31</xdr:row>
      <xdr:rowOff>104775</xdr:rowOff>
    </xdr:from>
    <xdr:to>
      <xdr:col>17</xdr:col>
      <xdr:colOff>485775</xdr:colOff>
      <xdr:row>53</xdr:row>
      <xdr:rowOff>104774</xdr:rowOff>
    </xdr:to>
    <xdr:graphicFrame macro="">
      <xdr:nvGraphicFramePr>
        <xdr:cNvPr id="4271" name="Chart 1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114300</xdr:rowOff>
    </xdr:from>
    <xdr:to>
      <xdr:col>17</xdr:col>
      <xdr:colOff>504825</xdr:colOff>
      <xdr:row>86</xdr:row>
      <xdr:rowOff>133351</xdr:rowOff>
    </xdr:to>
    <xdr:graphicFrame macro="">
      <xdr:nvGraphicFramePr>
        <xdr:cNvPr id="4272" name="Chart 2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0.31678</cdr:x>
      <cdr:y>0.92727</cdr:y>
    </cdr:from>
    <cdr:to>
      <cdr:x>0.64202</cdr:x>
      <cdr:y>0.98788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2E73B85-2EDF-427D-9B70-9784C5D6CE52}"/>
            </a:ext>
          </a:extLst>
        </cdr:cNvPr>
        <cdr:cNvSpPr txBox="1"/>
      </cdr:nvSpPr>
      <cdr:spPr>
        <a:xfrm xmlns:a="http://schemas.openxmlformats.org/drawingml/2006/main">
          <a:off x="2477198" y="2914650"/>
          <a:ext cx="2543385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+mn-lt"/>
            </a:rPr>
            <a:t>Total Perennials</a:t>
          </a:r>
          <a:r>
            <a:rPr lang="en-US" sz="1000" b="1" baseline="0">
              <a:latin typeface="+mn-lt"/>
            </a:rPr>
            <a:t> Per Ship Date</a:t>
          </a:r>
        </a:p>
        <a:p xmlns:a="http://schemas.openxmlformats.org/drawingml/2006/main">
          <a:pPr algn="ctr"/>
          <a:endParaRPr lang="en-US" sz="120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DP69"/>
  <sheetViews>
    <sheetView showGridLines="0" showZeros="0" tabSelected="1" topLeftCell="A22" zoomScale="136" zoomScaleNormal="136" zoomScaleSheetLayoutView="75" zoomScalePageLayoutView="136" workbookViewId="0">
      <selection activeCell="P48" sqref="P48"/>
    </sheetView>
  </sheetViews>
  <sheetFormatPr defaultColWidth="11.42578125" defaultRowHeight="12"/>
  <cols>
    <col min="1" max="1" width="22.7109375" style="182" customWidth="1"/>
    <col min="2" max="2" width="5" style="210" customWidth="1"/>
    <col min="3" max="3" width="5.85546875" style="212" customWidth="1"/>
    <col min="4" max="4" width="5.85546875" style="192" customWidth="1"/>
    <col min="5" max="5" width="0.85546875" style="194" customWidth="1"/>
    <col min="6" max="6" width="7" style="213" customWidth="1"/>
    <col min="7" max="7" width="0.85546875" style="213" customWidth="1"/>
    <col min="8" max="8" width="7.42578125" style="184" customWidth="1"/>
    <col min="9" max="9" width="1.85546875" style="184" customWidth="1"/>
    <col min="10" max="10" width="3" style="184" customWidth="1"/>
    <col min="11" max="11" width="1.85546875" style="184" customWidth="1"/>
    <col min="12" max="12" width="0.85546875" style="184" customWidth="1"/>
    <col min="13" max="14" width="2.85546875" style="184" customWidth="1"/>
    <col min="15" max="15" width="0.85546875" style="184" customWidth="1"/>
    <col min="16" max="17" width="3.85546875" style="184" customWidth="1"/>
    <col min="18" max="18" width="0.85546875" style="184" customWidth="1"/>
    <col min="19" max="20" width="3.85546875" style="184" customWidth="1"/>
    <col min="21" max="21" width="0.85546875" style="184" customWidth="1"/>
    <col min="22" max="23" width="3.85546875" style="184" customWidth="1"/>
    <col min="24" max="24" width="0.85546875" style="184" customWidth="1"/>
    <col min="25" max="26" width="3.85546875" style="184" customWidth="1"/>
    <col min="27" max="27" width="0.7109375" style="184" hidden="1" customWidth="1"/>
    <col min="28" max="28" width="4.85546875" style="182" hidden="1" customWidth="1"/>
    <col min="29" max="30" width="2.7109375" style="188" hidden="1" customWidth="1"/>
    <col min="31" max="31" width="4.85546875" style="184" customWidth="1"/>
    <col min="32" max="32" width="3.7109375" style="184" hidden="1" customWidth="1"/>
    <col min="33" max="33" width="11" style="236" hidden="1" customWidth="1"/>
    <col min="34" max="34" width="7.28515625" style="188" hidden="1" customWidth="1"/>
    <col min="35" max="35" width="1.42578125" style="188" hidden="1" customWidth="1"/>
    <col min="36" max="36" width="7" style="188" hidden="1" customWidth="1"/>
    <col min="37" max="37" width="1.42578125" style="188" hidden="1" customWidth="1"/>
    <col min="38" max="38" width="7.42578125" style="188" hidden="1" customWidth="1"/>
    <col min="39" max="39" width="1.42578125" style="188" hidden="1" customWidth="1"/>
    <col min="40" max="40" width="11.42578125" style="188" hidden="1" customWidth="1"/>
    <col min="41" max="41" width="3.42578125" style="188" hidden="1" customWidth="1"/>
    <col min="42" max="42" width="9.42578125" style="188" hidden="1" customWidth="1"/>
    <col min="43" max="43" width="1.42578125" style="188" hidden="1" customWidth="1"/>
    <col min="44" max="44" width="9.42578125" style="188" hidden="1" customWidth="1"/>
    <col min="45" max="45" width="1.42578125" style="188" hidden="1" customWidth="1"/>
    <col min="46" max="46" width="9.42578125" style="188" hidden="1" customWidth="1"/>
    <col min="47" max="47" width="1.42578125" style="188" hidden="1" customWidth="1"/>
    <col min="48" max="48" width="10.42578125" style="188" hidden="1" customWidth="1"/>
    <col min="49" max="49" width="3.42578125" style="188" hidden="1" customWidth="1"/>
    <col min="50" max="50" width="3" style="190" hidden="1" customWidth="1"/>
    <col min="51" max="51" width="7.140625" style="182" hidden="1" customWidth="1"/>
    <col min="52" max="58" width="8.7109375" style="191" hidden="1" customWidth="1"/>
    <col min="59" max="66" width="8.7109375" style="188" hidden="1" customWidth="1"/>
    <col min="67" max="67" width="7.140625" style="184" customWidth="1"/>
    <col min="68" max="68" width="28" style="182" customWidth="1"/>
    <col min="69" max="69" width="11.42578125" style="182" customWidth="1"/>
    <col min="70" max="16384" width="11.42578125" style="182"/>
  </cols>
  <sheetData>
    <row r="1" spans="1:120" ht="14.1" customHeight="1">
      <c r="A1" s="178" t="s">
        <v>0</v>
      </c>
      <c r="B1" s="179"/>
      <c r="C1" s="181"/>
      <c r="D1" s="179"/>
      <c r="E1" s="1"/>
      <c r="F1" s="2"/>
      <c r="G1" s="2"/>
      <c r="H1" s="2"/>
      <c r="I1" s="1"/>
      <c r="J1" s="2"/>
      <c r="K1" s="2"/>
      <c r="L1" s="2"/>
      <c r="M1" s="2"/>
      <c r="N1" s="183"/>
      <c r="O1" s="183"/>
      <c r="P1" s="183"/>
      <c r="Q1" s="243"/>
      <c r="R1" s="183"/>
      <c r="S1" s="183"/>
      <c r="T1" s="243"/>
      <c r="U1" s="243"/>
      <c r="V1" s="243"/>
      <c r="W1" s="243"/>
      <c r="X1" s="185"/>
      <c r="Y1" s="186"/>
      <c r="Z1" s="187"/>
      <c r="AA1" s="187"/>
      <c r="AB1" s="187"/>
      <c r="AC1" s="187"/>
      <c r="AD1" s="187"/>
      <c r="AE1" s="243">
        <v>1</v>
      </c>
      <c r="AF1" s="243"/>
      <c r="AG1" s="244"/>
      <c r="AH1" s="245"/>
      <c r="AI1" s="245"/>
      <c r="AJ1" s="245"/>
      <c r="AK1" s="245"/>
      <c r="AL1" s="245"/>
      <c r="AM1" s="245"/>
      <c r="AN1" s="4"/>
      <c r="AO1" s="189"/>
      <c r="AP1" s="245"/>
      <c r="AQ1" s="245"/>
      <c r="AR1" s="245"/>
      <c r="AS1" s="245"/>
      <c r="AT1" s="245"/>
      <c r="AU1" s="4"/>
      <c r="AV1" s="246"/>
      <c r="AW1" s="1"/>
      <c r="AX1" s="247"/>
      <c r="AY1" s="248"/>
      <c r="AZ1" s="248"/>
      <c r="BA1" s="248"/>
      <c r="BB1" s="248"/>
      <c r="BC1" s="248"/>
      <c r="BD1" s="248"/>
      <c r="BE1" s="249"/>
      <c r="BF1" s="4"/>
      <c r="BG1" s="4"/>
      <c r="BH1" s="4"/>
      <c r="BI1" s="4"/>
      <c r="BJ1" s="4"/>
      <c r="BK1" s="4"/>
      <c r="BL1" s="4"/>
      <c r="BM1" s="243"/>
      <c r="BN1" s="246"/>
      <c r="BO1" s="246"/>
      <c r="BP1" s="250"/>
      <c r="BQ1" s="250"/>
      <c r="BR1" s="1"/>
      <c r="BS1" s="5"/>
      <c r="BT1" s="251"/>
      <c r="BU1" s="251"/>
      <c r="BV1" s="251"/>
      <c r="BW1" s="251"/>
      <c r="BX1" s="251"/>
      <c r="BY1" s="252"/>
      <c r="BZ1" s="252"/>
      <c r="CA1" s="252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1"/>
      <c r="CO1" s="1"/>
      <c r="CP1" s="1"/>
      <c r="CQ1" s="1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ht="14.1" customHeight="1">
      <c r="A2" s="193" t="s">
        <v>1</v>
      </c>
      <c r="B2" s="253"/>
      <c r="C2" s="181"/>
      <c r="D2" s="179"/>
      <c r="E2" s="195"/>
      <c r="F2" s="196"/>
      <c r="G2" s="183"/>
      <c r="H2" s="183"/>
      <c r="I2" s="5"/>
      <c r="J2" s="183"/>
      <c r="K2" s="183"/>
      <c r="L2" s="183"/>
      <c r="M2" s="183"/>
      <c r="N2" s="183"/>
      <c r="O2" s="183"/>
      <c r="P2" s="187"/>
      <c r="Q2" s="187"/>
      <c r="R2" s="183"/>
      <c r="S2" s="187"/>
      <c r="T2" s="187"/>
      <c r="U2" s="187"/>
      <c r="V2" s="187"/>
      <c r="W2" s="187"/>
      <c r="X2" s="187"/>
      <c r="Y2" s="1"/>
      <c r="Z2" s="197" t="s">
        <v>2</v>
      </c>
      <c r="AA2" s="187"/>
      <c r="AB2" s="187"/>
      <c r="AC2" s="187"/>
      <c r="AD2" s="187"/>
      <c r="AE2" s="243">
        <v>1</v>
      </c>
      <c r="AF2" s="243"/>
      <c r="AG2" s="244"/>
      <c r="AH2" s="245"/>
      <c r="AI2" s="245"/>
      <c r="AJ2" s="245"/>
      <c r="AK2" s="245"/>
      <c r="AL2" s="245"/>
      <c r="AM2" s="245"/>
      <c r="AN2" s="4"/>
      <c r="AO2" s="189"/>
      <c r="AP2" s="245"/>
      <c r="AQ2" s="245"/>
      <c r="AR2" s="245"/>
      <c r="AS2" s="245"/>
      <c r="AT2" s="245"/>
      <c r="AU2" s="4"/>
      <c r="AV2" s="246"/>
      <c r="AW2" s="1"/>
      <c r="AX2" s="247"/>
      <c r="AY2" s="248"/>
      <c r="AZ2" s="248"/>
      <c r="BA2" s="248"/>
      <c r="BB2" s="248"/>
      <c r="BC2" s="248"/>
      <c r="BD2" s="248"/>
      <c r="BE2" s="249"/>
      <c r="BF2" s="4"/>
      <c r="BG2" s="4"/>
      <c r="BH2" s="4"/>
      <c r="BI2" s="4"/>
      <c r="BJ2" s="4"/>
      <c r="BK2" s="4"/>
      <c r="BL2" s="4"/>
      <c r="BM2" s="243"/>
      <c r="BN2" s="246"/>
      <c r="BO2" s="246"/>
      <c r="BP2" s="250"/>
      <c r="BQ2" s="250"/>
      <c r="BR2" s="1"/>
      <c r="BS2" s="5"/>
      <c r="BT2" s="251"/>
      <c r="BU2" s="251"/>
      <c r="BV2" s="251"/>
      <c r="BW2" s="251"/>
      <c r="BX2" s="251"/>
      <c r="BY2" s="252"/>
      <c r="BZ2" s="252"/>
      <c r="CA2" s="252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1"/>
      <c r="CO2" s="1"/>
      <c r="CP2" s="1"/>
      <c r="CQ2" s="1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14.1" customHeight="1">
      <c r="A3" s="193" t="s">
        <v>3</v>
      </c>
      <c r="B3" s="169"/>
      <c r="C3" s="181"/>
      <c r="D3" s="2"/>
      <c r="E3" s="2"/>
      <c r="F3" s="2"/>
      <c r="G3" s="2"/>
      <c r="H3" s="2"/>
      <c r="I3" s="2"/>
      <c r="J3" s="2"/>
      <c r="K3" s="2"/>
      <c r="L3" s="2"/>
      <c r="M3" s="2"/>
      <c r="N3" s="183"/>
      <c r="O3" s="183"/>
      <c r="P3" s="180"/>
      <c r="Q3" s="180"/>
      <c r="R3" s="183"/>
      <c r="S3" s="180"/>
      <c r="T3" s="180"/>
      <c r="U3" s="180"/>
      <c r="V3" s="180"/>
      <c r="W3" s="180"/>
      <c r="X3" s="180"/>
      <c r="Y3" s="1"/>
      <c r="Z3" s="197" t="s">
        <v>4</v>
      </c>
      <c r="AA3" s="198"/>
      <c r="AB3" s="199"/>
      <c r="AC3" s="200"/>
      <c r="AD3" s="187"/>
      <c r="AE3" s="243">
        <v>1</v>
      </c>
      <c r="AF3" s="243"/>
      <c r="AG3" s="244"/>
      <c r="AH3" s="245"/>
      <c r="AI3" s="245"/>
      <c r="AJ3" s="245"/>
      <c r="AK3" s="245"/>
      <c r="AL3" s="245"/>
      <c r="AM3" s="245"/>
      <c r="AN3" s="4"/>
      <c r="AO3" s="245"/>
      <c r="AP3" s="245"/>
      <c r="AQ3" s="245"/>
      <c r="AR3" s="245"/>
      <c r="AS3" s="245"/>
      <c r="AT3" s="245"/>
      <c r="AU3" s="4"/>
      <c r="AV3" s="246"/>
      <c r="AW3" s="1"/>
      <c r="AX3" s="248"/>
      <c r="AY3" s="248"/>
      <c r="AZ3" s="248"/>
      <c r="BA3" s="248"/>
      <c r="BB3" s="248"/>
      <c r="BC3" s="248"/>
      <c r="BD3" s="248"/>
      <c r="BE3" s="4"/>
      <c r="BF3" s="4"/>
      <c r="BG3" s="4"/>
      <c r="BH3" s="4"/>
      <c r="BI3" s="4"/>
      <c r="BJ3" s="4"/>
      <c r="BK3" s="4"/>
      <c r="BL3" s="4"/>
      <c r="BM3" s="243"/>
      <c r="BN3" s="248"/>
      <c r="BO3" s="248"/>
      <c r="BP3" s="250"/>
      <c r="BQ3" s="250"/>
      <c r="BR3" s="1"/>
      <c r="BS3" s="5"/>
      <c r="BT3" s="251"/>
      <c r="BU3" s="251"/>
      <c r="BV3" s="251"/>
      <c r="BW3" s="251"/>
      <c r="BX3" s="251"/>
      <c r="BY3" s="252"/>
      <c r="BZ3" s="252"/>
      <c r="CA3" s="252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1"/>
      <c r="CO3" s="1"/>
      <c r="CP3" s="1"/>
      <c r="CQ3" s="1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4.1" customHeight="1">
      <c r="A4" s="193" t="s">
        <v>5</v>
      </c>
      <c r="B4" s="201"/>
      <c r="C4" s="181"/>
      <c r="D4" s="202"/>
      <c r="E4" s="1"/>
      <c r="F4" s="2"/>
      <c r="G4" s="2"/>
      <c r="H4" s="2"/>
      <c r="I4" s="1"/>
      <c r="J4" s="2"/>
      <c r="K4" s="2"/>
      <c r="L4" s="2"/>
      <c r="M4" s="2"/>
      <c r="N4" s="183"/>
      <c r="O4" s="183"/>
      <c r="P4" s="183"/>
      <c r="Q4" s="243"/>
      <c r="R4" s="183"/>
      <c r="S4" s="183"/>
      <c r="T4" s="243"/>
      <c r="U4" s="243"/>
      <c r="V4" s="243"/>
      <c r="W4" s="243"/>
      <c r="X4" s="203"/>
      <c r="Y4" s="1"/>
      <c r="Z4" s="197" t="s">
        <v>6</v>
      </c>
      <c r="AA4" s="198"/>
      <c r="AB4" s="199"/>
      <c r="AC4" s="200"/>
      <c r="AD4" s="187"/>
      <c r="AE4" s="243">
        <v>1</v>
      </c>
      <c r="AF4" s="243"/>
      <c r="AG4" s="244"/>
      <c r="AH4" s="245"/>
      <c r="AI4" s="245"/>
      <c r="AJ4" s="245"/>
      <c r="AK4" s="245"/>
      <c r="AL4" s="245"/>
      <c r="AM4" s="245"/>
      <c r="AN4" s="4"/>
      <c r="AO4" s="254"/>
      <c r="AP4" s="245"/>
      <c r="AQ4" s="245"/>
      <c r="AR4" s="245"/>
      <c r="AS4" s="245"/>
      <c r="AT4" s="245"/>
      <c r="AU4" s="4"/>
      <c r="AV4" s="246"/>
      <c r="AW4" s="1"/>
      <c r="AX4" s="247"/>
      <c r="AY4" s="248"/>
      <c r="AZ4" s="248"/>
      <c r="BA4" s="248"/>
      <c r="BB4" s="248"/>
      <c r="BC4" s="248"/>
      <c r="BD4" s="248"/>
      <c r="BE4" s="249"/>
      <c r="BF4" s="4"/>
      <c r="BG4" s="4"/>
      <c r="BH4" s="4"/>
      <c r="BI4" s="4"/>
      <c r="BJ4" s="4"/>
      <c r="BK4" s="4"/>
      <c r="BL4" s="4"/>
      <c r="BM4" s="243"/>
      <c r="BN4" s="246"/>
      <c r="BO4" s="246"/>
      <c r="BP4" s="250"/>
      <c r="BQ4" s="250"/>
      <c r="BR4" s="1"/>
      <c r="BS4" s="5"/>
      <c r="BT4" s="251"/>
      <c r="BU4" s="251"/>
      <c r="BV4" s="251"/>
      <c r="BW4" s="251"/>
      <c r="BX4" s="251"/>
      <c r="BY4" s="252"/>
      <c r="BZ4" s="252"/>
      <c r="CA4" s="252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1"/>
      <c r="CO4" s="1"/>
      <c r="CP4" s="1"/>
      <c r="CQ4" s="1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24" customHeight="1">
      <c r="A5" s="1"/>
      <c r="B5" s="179"/>
      <c r="C5" s="181"/>
      <c r="D5" s="179"/>
      <c r="E5" s="1"/>
      <c r="F5" s="2"/>
      <c r="G5" s="2"/>
      <c r="H5" s="2"/>
      <c r="I5" s="1"/>
      <c r="J5" s="2"/>
      <c r="K5" s="2"/>
      <c r="L5" s="2"/>
      <c r="M5" s="2"/>
      <c r="N5" s="183"/>
      <c r="O5" s="183"/>
      <c r="P5" s="183"/>
      <c r="Q5" s="243"/>
      <c r="R5" s="183"/>
      <c r="S5" s="183"/>
      <c r="T5" s="243"/>
      <c r="U5" s="243"/>
      <c r="V5" s="243"/>
      <c r="W5" s="243"/>
      <c r="X5" s="185"/>
      <c r="Y5" s="1"/>
      <c r="Z5" s="187"/>
      <c r="AA5" s="187"/>
      <c r="AB5" s="187"/>
      <c r="AC5" s="187"/>
      <c r="AD5" s="187"/>
      <c r="AE5" s="243">
        <v>1</v>
      </c>
      <c r="AF5" s="243"/>
      <c r="AG5" s="244"/>
      <c r="AH5" s="245"/>
      <c r="AI5" s="245"/>
      <c r="AJ5" s="245"/>
      <c r="AK5" s="245"/>
      <c r="AL5" s="245"/>
      <c r="AM5" s="245"/>
      <c r="AN5" s="4"/>
      <c r="AO5" s="189"/>
      <c r="AP5" s="245"/>
      <c r="AQ5" s="245"/>
      <c r="AR5" s="245"/>
      <c r="AS5" s="245"/>
      <c r="AT5" s="245"/>
      <c r="AU5" s="4"/>
      <c r="AV5" s="246"/>
      <c r="AW5" s="1"/>
      <c r="AX5" s="247"/>
      <c r="AY5" s="248"/>
      <c r="AZ5" s="248"/>
      <c r="BA5" s="248"/>
      <c r="BB5" s="248"/>
      <c r="BC5" s="248"/>
      <c r="BD5" s="248"/>
      <c r="BE5" s="249"/>
      <c r="BF5" s="4"/>
      <c r="BG5" s="4"/>
      <c r="BH5" s="4"/>
      <c r="BI5" s="4"/>
      <c r="BJ5" s="4"/>
      <c r="BK5" s="4"/>
      <c r="BL5" s="4"/>
      <c r="BM5" s="243"/>
      <c r="BN5" s="246"/>
      <c r="BO5" s="246"/>
      <c r="BP5" s="250"/>
      <c r="BQ5" s="250"/>
      <c r="BR5" s="1"/>
      <c r="BS5" s="5"/>
      <c r="BT5" s="251"/>
      <c r="BU5" s="251"/>
      <c r="BV5" s="251"/>
      <c r="BW5" s="251"/>
      <c r="BX5" s="251"/>
      <c r="BY5" s="252"/>
      <c r="BZ5" s="252"/>
      <c r="CA5" s="252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1"/>
      <c r="CO5" s="1"/>
      <c r="CP5" s="1"/>
      <c r="CQ5" s="1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204" customFormat="1" ht="15" customHeight="1">
      <c r="A6" s="347" t="s">
        <v>7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9"/>
      <c r="AA6" s="255"/>
      <c r="AB6" s="187"/>
      <c r="AC6" s="187"/>
      <c r="AD6" s="187"/>
      <c r="AE6" s="256">
        <v>1</v>
      </c>
      <c r="AF6" s="256"/>
      <c r="AG6" s="257"/>
      <c r="AH6" s="258"/>
      <c r="AI6" s="258"/>
      <c r="AJ6" s="258"/>
      <c r="AK6" s="258"/>
      <c r="AL6" s="258"/>
      <c r="AM6" s="258"/>
      <c r="AN6" s="258"/>
      <c r="AO6" s="259"/>
      <c r="AP6" s="258"/>
      <c r="AQ6" s="258"/>
      <c r="AR6" s="258"/>
      <c r="AS6" s="258"/>
      <c r="AT6" s="258"/>
      <c r="AU6" s="258"/>
      <c r="AV6" s="258"/>
      <c r="AW6" s="259"/>
      <c r="AX6" s="260"/>
      <c r="AY6" s="261"/>
      <c r="AZ6" s="262"/>
      <c r="BA6" s="263"/>
      <c r="BB6" s="263"/>
      <c r="BC6" s="263"/>
      <c r="BD6" s="263"/>
      <c r="BE6" s="263"/>
      <c r="BF6" s="263"/>
      <c r="BG6" s="264"/>
      <c r="BH6" s="259"/>
      <c r="BI6" s="259"/>
      <c r="BJ6" s="259"/>
      <c r="BK6" s="259"/>
      <c r="BL6" s="259"/>
      <c r="BM6" s="259"/>
      <c r="BN6" s="259"/>
      <c r="BO6" s="256"/>
      <c r="BP6" s="260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</row>
    <row r="7" spans="1:120" ht="15" customHeight="1">
      <c r="A7" s="337" t="s">
        <v>8</v>
      </c>
      <c r="B7" s="205"/>
      <c r="C7" s="206"/>
      <c r="D7" s="206"/>
      <c r="E7" s="206"/>
      <c r="F7" s="1"/>
      <c r="G7" s="207"/>
      <c r="H7" s="1"/>
      <c r="I7" s="208"/>
      <c r="J7" s="265"/>
      <c r="K7" s="207" t="s">
        <v>9</v>
      </c>
      <c r="L7" s="266"/>
      <c r="M7" s="206"/>
      <c r="N7" s="206"/>
      <c r="O7" s="206"/>
      <c r="P7" s="206"/>
      <c r="Q7" s="243"/>
      <c r="R7" s="206"/>
      <c r="S7" s="206"/>
      <c r="T7" s="243"/>
      <c r="U7" s="243"/>
      <c r="V7" s="203"/>
      <c r="W7" s="186"/>
      <c r="X7" s="187"/>
      <c r="Y7" s="187"/>
      <c r="Z7" s="187"/>
      <c r="AA7" s="187"/>
      <c r="AB7" s="187"/>
      <c r="AC7" s="187"/>
      <c r="AD7" s="187"/>
      <c r="AE7" s="243">
        <v>1</v>
      </c>
      <c r="AF7" s="243"/>
      <c r="AG7" s="244"/>
      <c r="AH7" s="245"/>
      <c r="AI7" s="245"/>
      <c r="AJ7" s="245"/>
      <c r="AK7" s="245"/>
      <c r="AL7" s="245"/>
      <c r="AM7" s="245"/>
      <c r="AN7" s="245"/>
      <c r="AO7" s="4"/>
      <c r="AP7" s="245"/>
      <c r="AQ7" s="245"/>
      <c r="AR7" s="245"/>
      <c r="AS7" s="245"/>
      <c r="AT7" s="245"/>
      <c r="AU7" s="245"/>
      <c r="AV7" s="245"/>
      <c r="AW7" s="4"/>
      <c r="AX7" s="246"/>
      <c r="AY7" s="1"/>
      <c r="AZ7" s="247"/>
      <c r="BA7" s="248"/>
      <c r="BB7" s="248"/>
      <c r="BC7" s="248"/>
      <c r="BD7" s="248"/>
      <c r="BE7" s="248"/>
      <c r="BF7" s="248"/>
      <c r="BG7" s="249"/>
      <c r="BH7" s="4"/>
      <c r="BI7" s="4"/>
      <c r="BJ7" s="4"/>
      <c r="BK7" s="4"/>
      <c r="BL7" s="4"/>
      <c r="BM7" s="4"/>
      <c r="BN7" s="4"/>
      <c r="BO7" s="243"/>
      <c r="BP7" s="246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1:120" ht="15" customHeight="1">
      <c r="A8" s="336" t="s">
        <v>10</v>
      </c>
      <c r="B8" s="350"/>
      <c r="C8" s="351"/>
      <c r="D8" s="351"/>
      <c r="E8" s="351"/>
      <c r="F8" s="351"/>
      <c r="G8" s="351"/>
      <c r="H8" s="351"/>
      <c r="I8" s="372"/>
      <c r="J8" s="338"/>
      <c r="K8" s="338"/>
      <c r="L8" s="339"/>
      <c r="M8" s="339"/>
      <c r="N8" s="340"/>
      <c r="O8" s="341" t="s">
        <v>10</v>
      </c>
      <c r="P8" s="358"/>
      <c r="Q8" s="359"/>
      <c r="R8" s="359"/>
      <c r="S8" s="359"/>
      <c r="T8" s="359"/>
      <c r="U8" s="359"/>
      <c r="V8" s="359"/>
      <c r="W8" s="359"/>
      <c r="X8" s="359"/>
      <c r="Y8" s="359"/>
      <c r="Z8" s="375"/>
      <c r="AA8" s="266"/>
      <c r="AB8" s="187"/>
      <c r="AC8" s="187"/>
      <c r="AD8" s="187"/>
      <c r="AE8" s="243">
        <v>1</v>
      </c>
      <c r="AF8" s="243"/>
      <c r="AG8" s="244"/>
      <c r="AH8" s="245"/>
      <c r="AI8" s="245"/>
      <c r="AJ8" s="245"/>
      <c r="AK8" s="245"/>
      <c r="AL8" s="245"/>
      <c r="AM8" s="245"/>
      <c r="AN8" s="245"/>
      <c r="AO8" s="4"/>
      <c r="AP8" s="245"/>
      <c r="AQ8" s="245"/>
      <c r="AR8" s="245"/>
      <c r="AS8" s="245"/>
      <c r="AT8" s="245"/>
      <c r="AU8" s="245"/>
      <c r="AV8" s="245"/>
      <c r="AW8" s="4"/>
      <c r="AX8" s="246"/>
      <c r="AY8" s="1"/>
      <c r="AZ8" s="247"/>
      <c r="BA8" s="248"/>
      <c r="BB8" s="248"/>
      <c r="BC8" s="248"/>
      <c r="BD8" s="248"/>
      <c r="BE8" s="248"/>
      <c r="BF8" s="248"/>
      <c r="BG8" s="249"/>
      <c r="BH8" s="4"/>
      <c r="BI8" s="4"/>
      <c r="BJ8" s="4"/>
      <c r="BK8" s="4"/>
      <c r="BL8" s="4"/>
      <c r="BM8" s="4"/>
      <c r="BN8" s="4"/>
      <c r="BO8" s="243"/>
      <c r="BP8" s="246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1:120" ht="15" customHeight="1">
      <c r="A9" s="336" t="s">
        <v>11</v>
      </c>
      <c r="B9" s="350"/>
      <c r="C9" s="351"/>
      <c r="D9" s="351"/>
      <c r="E9" s="351"/>
      <c r="F9" s="351"/>
      <c r="G9" s="351"/>
      <c r="H9" s="351"/>
      <c r="I9" s="372"/>
      <c r="J9" s="338"/>
      <c r="K9" s="338"/>
      <c r="L9" s="339"/>
      <c r="M9" s="339"/>
      <c r="N9" s="340"/>
      <c r="O9" s="341" t="s">
        <v>11</v>
      </c>
      <c r="P9" s="358"/>
      <c r="Q9" s="359"/>
      <c r="R9" s="359"/>
      <c r="S9" s="359"/>
      <c r="T9" s="359"/>
      <c r="U9" s="359"/>
      <c r="V9" s="359"/>
      <c r="W9" s="359"/>
      <c r="X9" s="359"/>
      <c r="Y9" s="359"/>
      <c r="Z9" s="375"/>
      <c r="AA9" s="266"/>
      <c r="AB9" s="187"/>
      <c r="AC9" s="187"/>
      <c r="AD9" s="187"/>
      <c r="AE9" s="243">
        <v>1</v>
      </c>
      <c r="AF9" s="243"/>
      <c r="AG9" s="244"/>
      <c r="AH9" s="245"/>
      <c r="AI9" s="245"/>
      <c r="AJ9" s="245"/>
      <c r="AK9" s="245"/>
      <c r="AL9" s="245"/>
      <c r="AM9" s="245"/>
      <c r="AN9" s="245"/>
      <c r="AO9" s="4"/>
      <c r="AP9" s="245"/>
      <c r="AQ9" s="245"/>
      <c r="AR9" s="245"/>
      <c r="AS9" s="245"/>
      <c r="AT9" s="245"/>
      <c r="AU9" s="245"/>
      <c r="AV9" s="245"/>
      <c r="AW9" s="4"/>
      <c r="AX9" s="246"/>
      <c r="AY9" s="1"/>
      <c r="AZ9" s="247"/>
      <c r="BA9" s="248"/>
      <c r="BB9" s="248"/>
      <c r="BC9" s="248"/>
      <c r="BD9" s="248"/>
      <c r="BE9" s="248"/>
      <c r="BF9" s="248"/>
      <c r="BG9" s="249"/>
      <c r="BH9" s="4"/>
      <c r="BI9" s="4"/>
      <c r="BJ9" s="4"/>
      <c r="BK9" s="4"/>
      <c r="BL9" s="4"/>
      <c r="BM9" s="4"/>
      <c r="BN9" s="4"/>
      <c r="BO9" s="243"/>
      <c r="BP9" s="246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1:120" ht="15" customHeight="1">
      <c r="A10" s="336" t="s">
        <v>12</v>
      </c>
      <c r="B10" s="350"/>
      <c r="C10" s="351"/>
      <c r="D10" s="351"/>
      <c r="E10" s="351"/>
      <c r="F10" s="351"/>
      <c r="G10" s="351"/>
      <c r="H10" s="351"/>
      <c r="I10" s="372"/>
      <c r="J10" s="338"/>
      <c r="K10" s="338"/>
      <c r="L10" s="339"/>
      <c r="M10" s="339"/>
      <c r="N10" s="340"/>
      <c r="O10" s="341" t="s">
        <v>12</v>
      </c>
      <c r="P10" s="358"/>
      <c r="Q10" s="359"/>
      <c r="R10" s="359"/>
      <c r="S10" s="359"/>
      <c r="T10" s="359"/>
      <c r="U10" s="359"/>
      <c r="V10" s="359"/>
      <c r="W10" s="359"/>
      <c r="X10" s="359"/>
      <c r="Y10" s="359"/>
      <c r="Z10" s="375"/>
      <c r="AA10" s="266"/>
      <c r="AB10" s="187"/>
      <c r="AC10" s="187"/>
      <c r="AD10" s="187"/>
      <c r="AE10" s="243">
        <v>1</v>
      </c>
      <c r="AF10" s="243"/>
      <c r="AG10" s="244"/>
      <c r="AH10" s="245"/>
      <c r="AI10" s="245"/>
      <c r="AJ10" s="245"/>
      <c r="AK10" s="245"/>
      <c r="AL10" s="245"/>
      <c r="AM10" s="245"/>
      <c r="AN10" s="245"/>
      <c r="AO10" s="4"/>
      <c r="AP10" s="245"/>
      <c r="AQ10" s="245"/>
      <c r="AR10" s="245"/>
      <c r="AS10" s="245"/>
      <c r="AT10" s="245"/>
      <c r="AU10" s="245"/>
      <c r="AV10" s="245"/>
      <c r="AW10" s="4"/>
      <c r="AX10" s="246"/>
      <c r="AY10" s="1"/>
      <c r="AZ10" s="247"/>
      <c r="BA10" s="248"/>
      <c r="BB10" s="248"/>
      <c r="BC10" s="248"/>
      <c r="BD10" s="248"/>
      <c r="BE10" s="248"/>
      <c r="BF10" s="248"/>
      <c r="BG10" s="249"/>
      <c r="BH10" s="4"/>
      <c r="BI10" s="4"/>
      <c r="BJ10" s="4"/>
      <c r="BK10" s="4"/>
      <c r="BL10" s="4"/>
      <c r="BM10" s="4"/>
      <c r="BN10" s="4"/>
      <c r="BO10" s="243"/>
      <c r="BP10" s="246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1:120" ht="15" customHeight="1">
      <c r="A11" s="336" t="s">
        <v>13</v>
      </c>
      <c r="B11" s="350"/>
      <c r="C11" s="351"/>
      <c r="D11" s="335" t="s">
        <v>14</v>
      </c>
      <c r="E11" s="351"/>
      <c r="F11" s="351"/>
      <c r="G11" s="351"/>
      <c r="H11" s="351"/>
      <c r="I11" s="372"/>
      <c r="J11" s="338"/>
      <c r="K11" s="338"/>
      <c r="L11" s="339"/>
      <c r="M11" s="339"/>
      <c r="N11" s="340"/>
      <c r="O11" s="341" t="s">
        <v>13</v>
      </c>
      <c r="P11" s="358"/>
      <c r="Q11" s="359"/>
      <c r="R11" s="359"/>
      <c r="S11" s="359"/>
      <c r="T11" s="359"/>
      <c r="U11" s="359"/>
      <c r="V11" s="209" t="s">
        <v>15</v>
      </c>
      <c r="W11" s="351"/>
      <c r="X11" s="351"/>
      <c r="Y11" s="351"/>
      <c r="Z11" s="372"/>
      <c r="AA11" s="267"/>
      <c r="AB11" s="187"/>
      <c r="AC11" s="187"/>
      <c r="AD11" s="187"/>
      <c r="AE11" s="243">
        <v>1</v>
      </c>
      <c r="AF11" s="243"/>
      <c r="AG11" s="244"/>
      <c r="AH11" s="245"/>
      <c r="AI11" s="245"/>
      <c r="AJ11" s="245"/>
      <c r="AK11" s="245"/>
      <c r="AL11" s="245"/>
      <c r="AM11" s="245"/>
      <c r="AN11" s="245"/>
      <c r="AO11" s="4"/>
      <c r="AP11" s="245"/>
      <c r="AQ11" s="245"/>
      <c r="AR11" s="245"/>
      <c r="AS11" s="245"/>
      <c r="AT11" s="245"/>
      <c r="AU11" s="245"/>
      <c r="AV11" s="245"/>
      <c r="AW11" s="4"/>
      <c r="AX11" s="246"/>
      <c r="AY11" s="1"/>
      <c r="AZ11" s="247"/>
      <c r="BA11" s="248"/>
      <c r="BB11" s="248"/>
      <c r="BC11" s="248"/>
      <c r="BD11" s="248"/>
      <c r="BE11" s="248"/>
      <c r="BF11" s="248"/>
      <c r="BG11" s="249"/>
      <c r="BH11" s="4"/>
      <c r="BI11" s="4"/>
      <c r="BJ11" s="4"/>
      <c r="BK11" s="4"/>
      <c r="BL11" s="4"/>
      <c r="BM11" s="4"/>
      <c r="BN11" s="4"/>
      <c r="BO11" s="243"/>
      <c r="BP11" s="246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1:120" ht="15" customHeight="1">
      <c r="A12" s="336" t="s">
        <v>16</v>
      </c>
      <c r="B12" s="350"/>
      <c r="C12" s="351"/>
      <c r="D12" s="351"/>
      <c r="E12" s="351"/>
      <c r="F12" s="351"/>
      <c r="G12" s="351"/>
      <c r="H12" s="351"/>
      <c r="I12" s="372"/>
      <c r="J12" s="338"/>
      <c r="K12" s="338"/>
      <c r="L12" s="339"/>
      <c r="M12" s="339"/>
      <c r="N12" s="340"/>
      <c r="O12" s="341" t="s">
        <v>16</v>
      </c>
      <c r="P12" s="358"/>
      <c r="Q12" s="359"/>
      <c r="R12" s="359"/>
      <c r="S12" s="359"/>
      <c r="T12" s="359"/>
      <c r="U12" s="359"/>
      <c r="V12" s="359"/>
      <c r="W12" s="359"/>
      <c r="X12" s="359"/>
      <c r="Y12" s="359"/>
      <c r="Z12" s="375"/>
      <c r="AA12" s="266"/>
      <c r="AB12" s="187"/>
      <c r="AC12" s="187"/>
      <c r="AD12" s="187"/>
      <c r="AE12" s="243">
        <v>1</v>
      </c>
      <c r="AF12" s="243"/>
      <c r="AG12" s="244"/>
      <c r="AH12" s="245"/>
      <c r="AI12" s="245"/>
      <c r="AJ12" s="245"/>
      <c r="AK12" s="245"/>
      <c r="AL12" s="245"/>
      <c r="AM12" s="245"/>
      <c r="AN12" s="245"/>
      <c r="AO12" s="4"/>
      <c r="AP12" s="245"/>
      <c r="AQ12" s="245"/>
      <c r="AR12" s="245"/>
      <c r="AS12" s="245"/>
      <c r="AT12" s="245"/>
      <c r="AU12" s="245"/>
      <c r="AV12" s="245"/>
      <c r="AW12" s="4"/>
      <c r="AX12" s="246"/>
      <c r="AY12" s="1"/>
      <c r="AZ12" s="247"/>
      <c r="BA12" s="248"/>
      <c r="BB12" s="248"/>
      <c r="BC12" s="248"/>
      <c r="BD12" s="248"/>
      <c r="BE12" s="248"/>
      <c r="BF12" s="248"/>
      <c r="BG12" s="249"/>
      <c r="BH12" s="4"/>
      <c r="BI12" s="4"/>
      <c r="BJ12" s="4"/>
      <c r="BK12" s="4"/>
      <c r="BL12" s="4"/>
      <c r="BM12" s="4"/>
      <c r="BN12" s="4"/>
      <c r="BO12" s="243"/>
      <c r="BP12" s="246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1:120" ht="15" customHeight="1">
      <c r="A13" s="336" t="s">
        <v>17</v>
      </c>
      <c r="B13" s="350"/>
      <c r="C13" s="351"/>
      <c r="D13" s="351"/>
      <c r="E13" s="351"/>
      <c r="F13" s="351"/>
      <c r="G13" s="351"/>
      <c r="H13" s="351"/>
      <c r="I13" s="372"/>
      <c r="J13" s="338"/>
      <c r="K13" s="338"/>
      <c r="L13" s="339"/>
      <c r="M13" s="339"/>
      <c r="N13" s="340"/>
      <c r="O13" s="341" t="s">
        <v>17</v>
      </c>
      <c r="P13" s="358"/>
      <c r="Q13" s="359"/>
      <c r="R13" s="359"/>
      <c r="S13" s="359"/>
      <c r="T13" s="359"/>
      <c r="U13" s="359"/>
      <c r="V13" s="359"/>
      <c r="W13" s="359"/>
      <c r="X13" s="359"/>
      <c r="Y13" s="359"/>
      <c r="Z13" s="375"/>
      <c r="AA13" s="266"/>
      <c r="AB13" s="187"/>
      <c r="AC13" s="187"/>
      <c r="AD13" s="187"/>
      <c r="AE13" s="243">
        <v>1</v>
      </c>
      <c r="AF13" s="243"/>
      <c r="AG13" s="244"/>
      <c r="AH13" s="245"/>
      <c r="AI13" s="245"/>
      <c r="AJ13" s="245"/>
      <c r="AK13" s="245"/>
      <c r="AL13" s="245"/>
      <c r="AM13" s="245"/>
      <c r="AN13" s="245"/>
      <c r="AO13" s="4"/>
      <c r="AP13" s="245"/>
      <c r="AQ13" s="245"/>
      <c r="AR13" s="245"/>
      <c r="AS13" s="245"/>
      <c r="AT13" s="245"/>
      <c r="AU13" s="245"/>
      <c r="AV13" s="245"/>
      <c r="AW13" s="4"/>
      <c r="AX13" s="246"/>
      <c r="AY13" s="1"/>
      <c r="AZ13" s="247"/>
      <c r="BA13" s="248"/>
      <c r="BB13" s="248"/>
      <c r="BC13" s="248"/>
      <c r="BD13" s="248"/>
      <c r="BE13" s="248"/>
      <c r="BF13" s="248"/>
      <c r="BG13" s="249"/>
      <c r="BH13" s="4"/>
      <c r="BI13" s="4"/>
      <c r="BJ13" s="4"/>
      <c r="BK13" s="4"/>
      <c r="BL13" s="4"/>
      <c r="BM13" s="4"/>
      <c r="BN13" s="4"/>
      <c r="BO13" s="243"/>
      <c r="BP13" s="246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1:120" ht="15" customHeight="1">
      <c r="A14" s="336" t="s">
        <v>18</v>
      </c>
      <c r="B14" s="350"/>
      <c r="C14" s="351"/>
      <c r="D14" s="351"/>
      <c r="E14" s="351"/>
      <c r="F14" s="351"/>
      <c r="G14" s="351"/>
      <c r="H14" s="351"/>
      <c r="I14" s="372"/>
      <c r="J14" s="338"/>
      <c r="K14" s="338"/>
      <c r="L14" s="339"/>
      <c r="M14" s="339"/>
      <c r="N14" s="340"/>
      <c r="O14" s="341" t="s">
        <v>18</v>
      </c>
      <c r="P14" s="358"/>
      <c r="Q14" s="359"/>
      <c r="R14" s="359"/>
      <c r="S14" s="359"/>
      <c r="T14" s="359"/>
      <c r="U14" s="359"/>
      <c r="V14" s="359"/>
      <c r="W14" s="359"/>
      <c r="X14" s="359"/>
      <c r="Y14" s="359"/>
      <c r="Z14" s="375"/>
      <c r="AA14" s="266"/>
      <c r="AB14" s="187"/>
      <c r="AC14" s="187"/>
      <c r="AD14" s="187"/>
      <c r="AE14" s="243">
        <v>1</v>
      </c>
      <c r="AF14" s="243"/>
      <c r="AG14" s="244"/>
      <c r="AH14" s="245"/>
      <c r="AI14" s="245"/>
      <c r="AJ14" s="245"/>
      <c r="AK14" s="245"/>
      <c r="AL14" s="245"/>
      <c r="AM14" s="245"/>
      <c r="AN14" s="245"/>
      <c r="AO14" s="4"/>
      <c r="AP14" s="245"/>
      <c r="AQ14" s="245"/>
      <c r="AR14" s="245"/>
      <c r="AS14" s="245"/>
      <c r="AT14" s="245"/>
      <c r="AU14" s="245"/>
      <c r="AV14" s="245"/>
      <c r="AW14" s="4"/>
      <c r="AX14" s="246"/>
      <c r="AY14" s="1"/>
      <c r="AZ14" s="247"/>
      <c r="BA14" s="248"/>
      <c r="BB14" s="248"/>
      <c r="BC14" s="248"/>
      <c r="BD14" s="248"/>
      <c r="BE14" s="248"/>
      <c r="BF14" s="248"/>
      <c r="BG14" s="249"/>
      <c r="BH14" s="4"/>
      <c r="BI14" s="4"/>
      <c r="BJ14" s="4"/>
      <c r="BK14" s="4"/>
      <c r="BL14" s="4"/>
      <c r="BM14" s="4"/>
      <c r="BN14" s="4"/>
      <c r="BO14" s="243"/>
      <c r="BP14" s="246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1:120" ht="15" customHeight="1">
      <c r="A15" s="336" t="s">
        <v>19</v>
      </c>
      <c r="B15" s="350"/>
      <c r="C15" s="351"/>
      <c r="D15" s="351"/>
      <c r="E15" s="351"/>
      <c r="F15" s="351"/>
      <c r="G15" s="351"/>
      <c r="H15" s="351"/>
      <c r="I15" s="372"/>
      <c r="J15" s="338"/>
      <c r="K15" s="338"/>
      <c r="L15" s="339"/>
      <c r="M15" s="339"/>
      <c r="N15" s="340"/>
      <c r="O15" s="341" t="s">
        <v>19</v>
      </c>
      <c r="P15" s="358"/>
      <c r="Q15" s="359"/>
      <c r="R15" s="359"/>
      <c r="S15" s="359"/>
      <c r="T15" s="359"/>
      <c r="U15" s="359"/>
      <c r="V15" s="359"/>
      <c r="W15" s="359"/>
      <c r="X15" s="359"/>
      <c r="Y15" s="359"/>
      <c r="Z15" s="375"/>
      <c r="AA15" s="266"/>
      <c r="AB15" s="187"/>
      <c r="AC15" s="187"/>
      <c r="AD15" s="187"/>
      <c r="AE15" s="243">
        <v>1</v>
      </c>
      <c r="AF15" s="243"/>
      <c r="AG15" s="244"/>
      <c r="AH15" s="245"/>
      <c r="AI15" s="245"/>
      <c r="AJ15" s="245"/>
      <c r="AK15" s="245"/>
      <c r="AL15" s="245"/>
      <c r="AM15" s="245"/>
      <c r="AN15" s="245"/>
      <c r="AO15" s="4"/>
      <c r="AP15" s="245"/>
      <c r="AQ15" s="245"/>
      <c r="AR15" s="245"/>
      <c r="AS15" s="245"/>
      <c r="AT15" s="245"/>
      <c r="AU15" s="245"/>
      <c r="AV15" s="245"/>
      <c r="AW15" s="4"/>
      <c r="AX15" s="246"/>
      <c r="AY15" s="1"/>
      <c r="AZ15" s="247"/>
      <c r="BA15" s="248"/>
      <c r="BB15" s="248"/>
      <c r="BC15" s="248"/>
      <c r="BD15" s="248"/>
      <c r="BE15" s="248"/>
      <c r="BF15" s="248"/>
      <c r="BG15" s="249"/>
      <c r="BH15" s="4"/>
      <c r="BI15" s="4"/>
      <c r="BJ15" s="4"/>
      <c r="BK15" s="4"/>
      <c r="BL15" s="4"/>
      <c r="BM15" s="4"/>
      <c r="BN15" s="4"/>
      <c r="BO15" s="243"/>
      <c r="BP15" s="246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1:120" ht="9.75" customHeight="1">
      <c r="A16" s="1"/>
      <c r="C16" s="195"/>
      <c r="D16" s="196"/>
      <c r="E16" s="183"/>
      <c r="F16" s="183"/>
      <c r="G16" s="5"/>
      <c r="H16" s="183"/>
      <c r="I16" s="183"/>
      <c r="J16" s="183"/>
      <c r="K16" s="183"/>
      <c r="L16" s="183"/>
      <c r="M16" s="183"/>
      <c r="N16" s="183"/>
      <c r="O16" s="243"/>
      <c r="P16" s="243"/>
      <c r="Q16" s="243"/>
      <c r="R16" s="243"/>
      <c r="S16" s="243"/>
      <c r="T16" s="243"/>
      <c r="U16" s="243"/>
      <c r="V16" s="203"/>
      <c r="W16" s="186"/>
      <c r="X16" s="187"/>
      <c r="Y16" s="187"/>
      <c r="Z16" s="187"/>
      <c r="AA16" s="187"/>
      <c r="AB16" s="187"/>
      <c r="AC16" s="187"/>
      <c r="AD16" s="187"/>
      <c r="AE16" s="243">
        <v>1</v>
      </c>
      <c r="AF16" s="243"/>
      <c r="AG16" s="244"/>
      <c r="AH16" s="245"/>
      <c r="AI16" s="245"/>
      <c r="AJ16" s="245"/>
      <c r="AK16" s="245"/>
      <c r="AL16" s="245"/>
      <c r="AM16" s="245"/>
      <c r="AN16" s="245"/>
      <c r="AO16" s="4"/>
      <c r="AP16" s="245"/>
      <c r="AQ16" s="245"/>
      <c r="AR16" s="245"/>
      <c r="AS16" s="245"/>
      <c r="AT16" s="245"/>
      <c r="AU16" s="245"/>
      <c r="AV16" s="245"/>
      <c r="AW16" s="4"/>
      <c r="AX16" s="246"/>
      <c r="AY16" s="1"/>
      <c r="AZ16" s="268"/>
      <c r="BA16" s="269"/>
      <c r="BB16" s="269"/>
      <c r="BC16" s="269"/>
      <c r="BD16" s="269"/>
      <c r="BE16" s="269"/>
      <c r="BF16" s="269"/>
      <c r="BG16" s="270" t="s">
        <v>20</v>
      </c>
      <c r="BH16" s="271"/>
      <c r="BI16" s="271"/>
      <c r="BJ16" s="271"/>
      <c r="BK16" s="271"/>
      <c r="BL16" s="271"/>
      <c r="BM16" s="271"/>
      <c r="BN16" s="271"/>
      <c r="BO16" s="243"/>
      <c r="BP16" s="246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1:68" ht="15" customHeight="1">
      <c r="A17" s="240" t="s">
        <v>21</v>
      </c>
      <c r="B17" s="332" t="s">
        <v>22</v>
      </c>
      <c r="C17" s="241" t="s">
        <v>23</v>
      </c>
      <c r="D17" s="241" t="s">
        <v>24</v>
      </c>
      <c r="E17" s="242"/>
      <c r="F17" s="345" t="s">
        <v>25</v>
      </c>
      <c r="G17" s="363" t="s">
        <v>26</v>
      </c>
      <c r="H17" s="364"/>
      <c r="I17" s="365"/>
      <c r="J17" s="366" t="s">
        <v>27</v>
      </c>
      <c r="K17" s="367"/>
      <c r="L17" s="367"/>
      <c r="M17" s="368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70"/>
      <c r="AA17" s="272"/>
      <c r="AB17" s="187"/>
      <c r="AC17" s="187"/>
      <c r="AD17" s="187"/>
      <c r="AE17" s="243">
        <v>1</v>
      </c>
      <c r="AF17" s="243"/>
      <c r="AG17" s="3" t="s">
        <v>28</v>
      </c>
      <c r="AH17" s="245"/>
      <c r="AI17" s="245"/>
      <c r="AJ17" s="245"/>
      <c r="AK17" s="245"/>
      <c r="AL17" s="245"/>
      <c r="AM17" s="245"/>
      <c r="AN17" s="245"/>
      <c r="AO17" s="4"/>
      <c r="AP17" s="245"/>
      <c r="AQ17" s="245"/>
      <c r="AR17" s="245"/>
      <c r="AS17" s="245"/>
      <c r="AT17" s="245"/>
      <c r="AU17" s="245"/>
      <c r="AV17" s="245"/>
      <c r="AW17" s="4"/>
      <c r="AX17" s="246"/>
      <c r="AY17" s="1"/>
      <c r="AZ17" s="247"/>
      <c r="BA17" s="248"/>
      <c r="BB17" s="248"/>
      <c r="BC17" s="248"/>
      <c r="BD17" s="248"/>
      <c r="BE17" s="248"/>
      <c r="BF17" s="248"/>
      <c r="BG17" s="249"/>
      <c r="BH17" s="4"/>
      <c r="BI17" s="4"/>
      <c r="BJ17" s="4"/>
      <c r="BK17" s="4"/>
      <c r="BL17" s="4"/>
      <c r="BM17" s="4"/>
      <c r="BN17" s="4"/>
      <c r="BO17" s="243"/>
      <c r="BP17" s="246"/>
    </row>
    <row r="18" spans="1:68" ht="15" customHeight="1">
      <c r="A18" s="273"/>
      <c r="B18" s="343" t="s">
        <v>29</v>
      </c>
      <c r="C18" s="342" t="s">
        <v>28</v>
      </c>
      <c r="D18" s="211" t="s">
        <v>30</v>
      </c>
      <c r="E18" s="373"/>
      <c r="F18" s="374"/>
      <c r="G18" s="373"/>
      <c r="H18" s="376"/>
      <c r="I18" s="374"/>
      <c r="J18" s="360">
        <v>1</v>
      </c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2"/>
      <c r="AA18" s="274"/>
      <c r="AB18" s="187"/>
      <c r="AC18" s="187"/>
      <c r="AD18" s="187"/>
      <c r="AE18" s="243">
        <v>1</v>
      </c>
      <c r="AF18" s="243"/>
      <c r="AG18" s="3" t="s">
        <v>31</v>
      </c>
      <c r="AH18" s="245"/>
      <c r="AI18" s="245"/>
      <c r="AJ18" s="245"/>
      <c r="AK18" s="245"/>
      <c r="AL18" s="245"/>
      <c r="AM18" s="245"/>
      <c r="AN18" s="245"/>
      <c r="AO18" s="4"/>
      <c r="AP18" s="245">
        <f>S21</f>
        <v>0</v>
      </c>
      <c r="AQ18" s="245"/>
      <c r="AR18" s="245">
        <f>V21</f>
        <v>0</v>
      </c>
      <c r="AS18" s="245"/>
      <c r="AT18" s="275">
        <f>Y21</f>
        <v>0</v>
      </c>
      <c r="AU18" s="245"/>
      <c r="AV18" s="245"/>
      <c r="AW18" s="4"/>
      <c r="AX18" s="246"/>
      <c r="AY18" s="1"/>
      <c r="AZ18" s="247"/>
      <c r="BA18" s="248"/>
      <c r="BB18" s="248"/>
      <c r="BC18" s="248"/>
      <c r="BD18" s="248"/>
      <c r="BE18" s="248"/>
      <c r="BF18" s="248"/>
      <c r="BG18" s="249"/>
      <c r="BH18" s="4"/>
      <c r="BI18" s="4"/>
      <c r="BJ18" s="4"/>
      <c r="BK18" s="4"/>
      <c r="BL18" s="4"/>
      <c r="BM18" s="4"/>
      <c r="BN18" s="4"/>
      <c r="BO18" s="243"/>
      <c r="BP18" s="246"/>
    </row>
    <row r="19" spans="1:68" ht="11.25" customHeight="1">
      <c r="A19" s="214" t="s">
        <v>32</v>
      </c>
      <c r="C19" s="276"/>
      <c r="D19" s="5"/>
      <c r="E19" s="3"/>
      <c r="F19" s="11"/>
      <c r="G19" s="5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1"/>
      <c r="AC19" s="4"/>
      <c r="AD19" s="4"/>
      <c r="AE19" s="243">
        <v>1</v>
      </c>
      <c r="AF19" s="243"/>
      <c r="AG19" s="244"/>
      <c r="AH19" s="245"/>
      <c r="AI19" s="245"/>
      <c r="AJ19" s="245"/>
      <c r="AK19" s="245"/>
      <c r="AL19" s="245"/>
      <c r="AM19" s="245"/>
      <c r="AN19" s="245"/>
      <c r="AO19" s="4"/>
      <c r="AP19" s="277"/>
      <c r="AQ19" s="277"/>
      <c r="AR19" s="277"/>
      <c r="AS19" s="277"/>
      <c r="AT19" s="278"/>
      <c r="AU19" s="245"/>
      <c r="AV19" s="245"/>
      <c r="AW19" s="4"/>
      <c r="AX19" s="246"/>
      <c r="AY19" s="1"/>
      <c r="AZ19" s="248"/>
      <c r="BA19" s="248"/>
      <c r="BB19" s="248"/>
      <c r="BC19" s="248"/>
      <c r="BD19" s="248"/>
      <c r="BE19" s="248"/>
      <c r="BF19" s="248"/>
      <c r="BG19" s="4"/>
      <c r="BH19" s="4"/>
      <c r="BI19" s="4"/>
      <c r="BJ19" s="4"/>
      <c r="BK19" s="4"/>
      <c r="BL19" s="4"/>
      <c r="BM19" s="4"/>
      <c r="BN19" s="4"/>
      <c r="BO19" s="243"/>
      <c r="BP19" s="1"/>
    </row>
    <row r="20" spans="1:68" ht="12.75" customHeight="1">
      <c r="A20" s="214" t="s">
        <v>33</v>
      </c>
      <c r="C20" s="276"/>
      <c r="D20" s="5"/>
      <c r="E20" s="3"/>
      <c r="F20" s="11"/>
      <c r="G20" s="5"/>
      <c r="H20" s="243"/>
      <c r="I20" s="243"/>
      <c r="J20" s="243"/>
      <c r="K20" s="243"/>
      <c r="L20" s="243"/>
      <c r="M20" s="334"/>
      <c r="N20" s="334"/>
      <c r="O20" s="334"/>
      <c r="P20" s="371" t="s">
        <v>34</v>
      </c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243"/>
      <c r="AB20" s="1"/>
      <c r="AC20" s="4"/>
      <c r="AD20" s="4"/>
      <c r="AE20" s="243">
        <v>1</v>
      </c>
      <c r="AF20" s="243"/>
      <c r="AG20" s="244"/>
      <c r="AH20" s="245"/>
      <c r="AI20" s="245"/>
      <c r="AJ20" s="245"/>
      <c r="AK20" s="245"/>
      <c r="AL20" s="245"/>
      <c r="AM20" s="245"/>
      <c r="AN20" s="245"/>
      <c r="AO20" s="4"/>
      <c r="AP20" s="277"/>
      <c r="AQ20" s="277"/>
      <c r="AR20" s="277"/>
      <c r="AS20" s="277"/>
      <c r="AT20" s="278"/>
      <c r="AU20" s="245"/>
      <c r="AV20" s="245"/>
      <c r="AW20" s="4"/>
      <c r="AX20" s="246"/>
      <c r="AY20" s="1"/>
      <c r="AZ20" s="248"/>
      <c r="BA20" s="248"/>
      <c r="BB20" s="248"/>
      <c r="BC20" s="248"/>
      <c r="BD20" s="248"/>
      <c r="BE20" s="248"/>
      <c r="BF20" s="248"/>
      <c r="BG20" s="4"/>
      <c r="BH20" s="4"/>
      <c r="BI20" s="4"/>
      <c r="BJ20" s="4"/>
      <c r="BK20" s="4"/>
      <c r="BL20" s="4"/>
      <c r="BM20" s="4"/>
      <c r="BN20" s="4"/>
      <c r="BO20" s="243"/>
      <c r="BP20" s="1"/>
    </row>
    <row r="21" spans="1:68" ht="12.75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389" t="s">
        <v>35</v>
      </c>
      <c r="L21" s="390"/>
      <c r="M21" s="390"/>
      <c r="N21" s="391"/>
      <c r="O21" s="279"/>
      <c r="P21" s="386"/>
      <c r="Q21" s="387"/>
      <c r="R21" s="279"/>
      <c r="S21" s="386"/>
      <c r="T21" s="387"/>
      <c r="U21" s="280">
        <v>42491</v>
      </c>
      <c r="V21" s="386"/>
      <c r="W21" s="387"/>
      <c r="X21" s="280">
        <v>42507</v>
      </c>
      <c r="Y21" s="386"/>
      <c r="Z21" s="387"/>
      <c r="AA21" s="281"/>
      <c r="AB21" s="384"/>
      <c r="AC21" s="385"/>
      <c r="AD21" s="215"/>
      <c r="AE21" s="243">
        <v>1</v>
      </c>
      <c r="AF21" s="243"/>
      <c r="AG21" s="244" t="s">
        <v>36</v>
      </c>
      <c r="AH21" s="282">
        <f>S21</f>
        <v>0</v>
      </c>
      <c r="AI21" s="283"/>
      <c r="AJ21" s="282">
        <f>V21</f>
        <v>0</v>
      </c>
      <c r="AK21" s="283"/>
      <c r="AL21" s="282">
        <f>Y21</f>
        <v>0</v>
      </c>
      <c r="AM21" s="284"/>
      <c r="AN21" s="282" t="e">
        <f>AN23</f>
        <v>#REF!</v>
      </c>
      <c r="AO21" s="285"/>
      <c r="AP21" s="286">
        <f>SUM(AP25:AP38)</f>
        <v>0</v>
      </c>
      <c r="AQ21" s="284"/>
      <c r="AR21" s="286">
        <f>SUM(AR25:AR38)</f>
        <v>0</v>
      </c>
      <c r="AS21" s="284"/>
      <c r="AT21" s="286">
        <f>SUM(AT25:AT38)</f>
        <v>0</v>
      </c>
      <c r="AU21" s="284"/>
      <c r="AV21" s="287" t="s">
        <v>37</v>
      </c>
      <c r="AW21" s="285"/>
      <c r="AX21" s="246"/>
      <c r="AY21" s="1"/>
      <c r="AZ21" s="288" t="s">
        <v>38</v>
      </c>
      <c r="BA21" s="288" t="s">
        <v>39</v>
      </c>
      <c r="BB21" s="288" t="s">
        <v>40</v>
      </c>
      <c r="BC21" s="288" t="s">
        <v>41</v>
      </c>
      <c r="BD21" s="288" t="s">
        <v>42</v>
      </c>
      <c r="BE21" s="288" t="s">
        <v>43</v>
      </c>
      <c r="BF21" s="288" t="s">
        <v>44</v>
      </c>
      <c r="BG21" s="289">
        <v>1</v>
      </c>
      <c r="BH21" s="289">
        <v>2</v>
      </c>
      <c r="BI21" s="289">
        <v>4</v>
      </c>
      <c r="BJ21" s="289">
        <v>5</v>
      </c>
      <c r="BK21" s="289">
        <v>6</v>
      </c>
      <c r="BL21" s="289">
        <v>7</v>
      </c>
      <c r="BM21" s="289">
        <v>8</v>
      </c>
      <c r="BN21" s="4"/>
      <c r="BO21" s="243"/>
      <c r="BP21" s="246"/>
    </row>
    <row r="22" spans="1:68" ht="12.75" customHeight="1">
      <c r="A22" s="165"/>
      <c r="B22" s="290"/>
      <c r="C22" s="354" t="s">
        <v>45</v>
      </c>
      <c r="D22" s="355"/>
      <c r="E22" s="169"/>
      <c r="F22" s="291"/>
      <c r="G22" s="171"/>
      <c r="H22" s="292"/>
      <c r="I22" s="293"/>
      <c r="J22" s="293"/>
      <c r="K22" s="333"/>
      <c r="L22" s="294"/>
      <c r="M22" s="392" t="s">
        <v>46</v>
      </c>
      <c r="N22" s="393"/>
      <c r="O22" s="243"/>
      <c r="P22" s="172" t="s">
        <v>47</v>
      </c>
      <c r="Q22" s="295" t="s">
        <v>47</v>
      </c>
      <c r="R22" s="243"/>
      <c r="S22" s="172" t="s">
        <v>47</v>
      </c>
      <c r="T22" s="295" t="s">
        <v>47</v>
      </c>
      <c r="U22" s="243"/>
      <c r="V22" s="172" t="s">
        <v>47</v>
      </c>
      <c r="W22" s="295" t="s">
        <v>47</v>
      </c>
      <c r="X22" s="243"/>
      <c r="Y22" s="172" t="s">
        <v>47</v>
      </c>
      <c r="Z22" s="295" t="s">
        <v>47</v>
      </c>
      <c r="AA22" s="281"/>
      <c r="AB22" s="296"/>
      <c r="AC22" s="297"/>
      <c r="AD22" s="298"/>
      <c r="AE22" s="243">
        <v>1</v>
      </c>
      <c r="AF22" s="243"/>
      <c r="AG22" s="1"/>
      <c r="AH22" s="299" t="s">
        <v>48</v>
      </c>
      <c r="AI22" s="299"/>
      <c r="AJ22" s="299" t="s">
        <v>48</v>
      </c>
      <c r="AK22" s="299"/>
      <c r="AL22" s="299" t="s">
        <v>48</v>
      </c>
      <c r="AM22" s="299"/>
      <c r="AN22" s="299"/>
      <c r="AO22" s="4"/>
      <c r="AP22" s="299" t="s">
        <v>49</v>
      </c>
      <c r="AQ22" s="299"/>
      <c r="AR22" s="299" t="s">
        <v>49</v>
      </c>
      <c r="AS22" s="299"/>
      <c r="AT22" s="299" t="s">
        <v>49</v>
      </c>
      <c r="AU22" s="299"/>
      <c r="AV22" s="300">
        <f>SUM(AP21:AT21)</f>
        <v>0</v>
      </c>
      <c r="AW22" s="4"/>
      <c r="AX22" s="246"/>
      <c r="AY22" s="1"/>
      <c r="AZ22" s="276"/>
      <c r="BA22" s="276"/>
      <c r="BB22" s="276"/>
      <c r="BC22" s="276"/>
      <c r="BD22" s="276"/>
      <c r="BE22" s="276"/>
      <c r="BF22" s="276"/>
      <c r="BG22" s="301">
        <v>0.99</v>
      </c>
      <c r="BH22" s="301">
        <v>2</v>
      </c>
      <c r="BI22" s="301">
        <v>4</v>
      </c>
      <c r="BJ22" s="301">
        <v>4.99</v>
      </c>
      <c r="BK22" s="301">
        <v>6</v>
      </c>
      <c r="BL22" s="301">
        <v>7</v>
      </c>
      <c r="BM22" s="301">
        <v>8</v>
      </c>
      <c r="BN22" s="4"/>
      <c r="BO22" s="243"/>
      <c r="BP22" s="1"/>
    </row>
    <row r="23" spans="1:68" ht="12" customHeight="1">
      <c r="A23" s="173" t="s">
        <v>50</v>
      </c>
      <c r="B23" s="238" t="s">
        <v>51</v>
      </c>
      <c r="C23" s="409" t="s">
        <v>52</v>
      </c>
      <c r="D23" s="410"/>
      <c r="E23" s="169"/>
      <c r="F23" s="302" t="s">
        <v>53</v>
      </c>
      <c r="G23" s="171"/>
      <c r="H23" s="352" t="s">
        <v>54</v>
      </c>
      <c r="I23" s="353"/>
      <c r="J23" s="353"/>
      <c r="K23" s="353"/>
      <c r="L23" s="303"/>
      <c r="M23" s="352" t="s">
        <v>55</v>
      </c>
      <c r="N23" s="388"/>
      <c r="O23" s="243"/>
      <c r="P23" s="344" t="s">
        <v>55</v>
      </c>
      <c r="Q23" s="304" t="s">
        <v>23</v>
      </c>
      <c r="R23" s="243"/>
      <c r="S23" s="344" t="s">
        <v>55</v>
      </c>
      <c r="T23" s="304" t="s">
        <v>23</v>
      </c>
      <c r="U23" s="243"/>
      <c r="V23" s="344" t="s">
        <v>55</v>
      </c>
      <c r="W23" s="304" t="s">
        <v>23</v>
      </c>
      <c r="X23" s="243"/>
      <c r="Y23" s="344" t="s">
        <v>55</v>
      </c>
      <c r="Z23" s="304" t="s">
        <v>23</v>
      </c>
      <c r="AA23" s="281"/>
      <c r="AB23" s="305"/>
      <c r="AC23" s="306"/>
      <c r="AD23" s="243"/>
      <c r="AE23" s="243">
        <v>1</v>
      </c>
      <c r="AF23" s="243"/>
      <c r="AG23" s="1"/>
      <c r="AH23" s="307" t="e">
        <f>SUM(#REF!)</f>
        <v>#REF!</v>
      </c>
      <c r="AI23" s="245"/>
      <c r="AJ23" s="307" t="e">
        <f>SUM(#REF!)</f>
        <v>#REF!</v>
      </c>
      <c r="AK23" s="245"/>
      <c r="AL23" s="307" t="e">
        <f>SUM(#REF!)</f>
        <v>#REF!</v>
      </c>
      <c r="AM23" s="245"/>
      <c r="AN23" s="308" t="e">
        <f>SUM(AH23,AJ23,AL23)</f>
        <v>#REF!</v>
      </c>
      <c r="AO23" s="4"/>
      <c r="AP23" s="307">
        <f>SUM(AP25:AP38)</f>
        <v>0</v>
      </c>
      <c r="AQ23" s="245"/>
      <c r="AR23" s="307">
        <f>SUM(AR25:AR38)</f>
        <v>0</v>
      </c>
      <c r="AS23" s="245"/>
      <c r="AT23" s="307">
        <f>SUM(AT25:AT38)</f>
        <v>0</v>
      </c>
      <c r="AU23" s="245"/>
      <c r="AV23" s="308">
        <f>SUM(AP23,AR23,AT23)</f>
        <v>0</v>
      </c>
      <c r="AW23" s="4"/>
      <c r="AX23" s="246"/>
      <c r="AY23" s="1"/>
      <c r="AZ23" s="276"/>
      <c r="BA23" s="276"/>
      <c r="BB23" s="276"/>
      <c r="BC23" s="276"/>
      <c r="BD23" s="276"/>
      <c r="BE23" s="276"/>
      <c r="BF23" s="276"/>
      <c r="BG23" s="301">
        <v>1.99</v>
      </c>
      <c r="BH23" s="301">
        <v>2.0499999999999998</v>
      </c>
      <c r="BI23" s="301">
        <v>4.05</v>
      </c>
      <c r="BJ23" s="301">
        <v>5.05</v>
      </c>
      <c r="BK23" s="301">
        <v>6.05</v>
      </c>
      <c r="BL23" s="301">
        <v>7.05</v>
      </c>
      <c r="BM23" s="301">
        <v>8.0500000000000007</v>
      </c>
      <c r="BN23" s="4"/>
      <c r="BO23" s="243"/>
      <c r="BP23" s="1"/>
    </row>
    <row r="24" spans="1:68" ht="5.25" customHeight="1">
      <c r="A24" s="1"/>
      <c r="C24" s="276"/>
      <c r="D24" s="5"/>
      <c r="E24" s="3"/>
      <c r="F24" s="11"/>
      <c r="G24" s="5"/>
      <c r="H24" s="5"/>
      <c r="I24" s="5"/>
      <c r="J24" s="5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1"/>
      <c r="AC24" s="4"/>
      <c r="AD24" s="4"/>
      <c r="AE24" s="243">
        <v>1</v>
      </c>
      <c r="AF24" s="243"/>
      <c r="AG24" s="1"/>
      <c r="AH24" s="245"/>
      <c r="AI24" s="245"/>
      <c r="AJ24" s="245"/>
      <c r="AK24" s="245"/>
      <c r="AL24" s="245"/>
      <c r="AM24" s="245"/>
      <c r="AN24" s="245"/>
      <c r="AO24" s="4"/>
      <c r="AP24" s="245"/>
      <c r="AQ24" s="245"/>
      <c r="AR24" s="245"/>
      <c r="AS24" s="245"/>
      <c r="AT24" s="245"/>
      <c r="AU24" s="245"/>
      <c r="AV24" s="245"/>
      <c r="AW24" s="4"/>
      <c r="AX24" s="246"/>
      <c r="AY24" s="1"/>
      <c r="AZ24" s="248"/>
      <c r="BA24" s="248"/>
      <c r="BB24" s="248"/>
      <c r="BC24" s="248"/>
      <c r="BD24" s="248"/>
      <c r="BE24" s="248"/>
      <c r="BF24" s="248"/>
      <c r="BG24" s="4"/>
      <c r="BH24" s="4"/>
      <c r="BI24" s="4"/>
      <c r="BJ24" s="4"/>
      <c r="BK24" s="4"/>
      <c r="BL24" s="4"/>
      <c r="BM24" s="4"/>
      <c r="BN24" s="4"/>
      <c r="BO24" s="243"/>
      <c r="BP24" s="1"/>
    </row>
    <row r="25" spans="1:68" ht="12.75">
      <c r="A25" s="309" t="s">
        <v>56</v>
      </c>
      <c r="B25" s="216"/>
      <c r="C25" s="310"/>
      <c r="D25" s="311"/>
      <c r="E25" s="312"/>
      <c r="F25" s="312"/>
      <c r="G25" s="312"/>
      <c r="H25" s="312"/>
      <c r="I25" s="312"/>
      <c r="J25" s="312"/>
      <c r="K25" s="313"/>
      <c r="L25" s="313"/>
      <c r="M25" s="237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7"/>
      <c r="AA25" s="314"/>
      <c r="AB25" s="217"/>
      <c r="AC25" s="218"/>
      <c r="AD25" s="219"/>
      <c r="AE25" s="5">
        <f>SUM(AE26:AE39)</f>
        <v>0</v>
      </c>
      <c r="AF25" s="243"/>
      <c r="AG25" s="1"/>
      <c r="AH25" s="245"/>
      <c r="AI25" s="245"/>
      <c r="AJ25" s="245"/>
      <c r="AK25" s="245"/>
      <c r="AL25" s="245"/>
      <c r="AM25" s="245"/>
      <c r="AN25" s="245"/>
      <c r="AO25" s="4"/>
      <c r="AP25" s="315"/>
      <c r="AQ25" s="245"/>
      <c r="AR25" s="315"/>
      <c r="AS25" s="245"/>
      <c r="AT25" s="315"/>
      <c r="AU25" s="245"/>
      <c r="AV25" s="315"/>
      <c r="AW25" s="4"/>
      <c r="AX25" s="246"/>
      <c r="AY25" s="1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7"/>
      <c r="BO25" s="243"/>
      <c r="BP25" s="1"/>
    </row>
    <row r="26" spans="1:68" ht="12" customHeight="1">
      <c r="A26" s="220" t="s">
        <v>57</v>
      </c>
      <c r="B26" s="239"/>
      <c r="C26" s="405">
        <v>6</v>
      </c>
      <c r="D26" s="406"/>
      <c r="E26" s="18"/>
      <c r="F26" s="318">
        <v>4976102</v>
      </c>
      <c r="G26" s="319"/>
      <c r="H26" s="394" t="s">
        <v>58</v>
      </c>
      <c r="I26" s="395"/>
      <c r="J26" s="395"/>
      <c r="K26" s="395"/>
      <c r="L26" s="320"/>
      <c r="M26" s="403"/>
      <c r="N26" s="404"/>
      <c r="O26" s="298"/>
      <c r="P26" s="321"/>
      <c r="Q26" s="322">
        <f t="shared" ref="Q26:Q38" si="0">IF($C$18="YES", (P26), (0))</f>
        <v>0</v>
      </c>
      <c r="R26" s="298"/>
      <c r="S26" s="321"/>
      <c r="T26" s="322">
        <f t="shared" ref="T26:T38" si="1">IF($C$18="YES", (S26), (0))</f>
        <v>0</v>
      </c>
      <c r="U26" s="298"/>
      <c r="V26" s="321"/>
      <c r="W26" s="322">
        <f t="shared" ref="W26:W38" si="2">IF($C$18="YES", (V26), (0))</f>
        <v>0</v>
      </c>
      <c r="X26" s="298"/>
      <c r="Y26" s="321"/>
      <c r="Z26" s="322">
        <f t="shared" ref="Z26:Z38" si="3">IF($C$18="YES", (Y26), (0))</f>
        <v>0</v>
      </c>
      <c r="AA26" s="298"/>
      <c r="AB26" s="323"/>
      <c r="AC26" s="324"/>
      <c r="AD26" s="298"/>
      <c r="AE26" s="5">
        <f>SUM(P26,Q26,S26,T26,V26,W26,Y26,Z26)</f>
        <v>0</v>
      </c>
      <c r="AF26" s="5"/>
      <c r="AG26" s="1"/>
      <c r="AH26" s="245">
        <f t="shared" ref="AH26:AH29" si="4">S26*D26</f>
        <v>0</v>
      </c>
      <c r="AI26" s="245"/>
      <c r="AJ26" s="245">
        <f t="shared" ref="AJ26:AJ29" si="5">V26*D26</f>
        <v>0</v>
      </c>
      <c r="AK26" s="245"/>
      <c r="AL26" s="245">
        <f t="shared" ref="AL26:AL29" si="6">Y26*D26</f>
        <v>0</v>
      </c>
      <c r="AM26" s="245"/>
      <c r="AN26" s="245">
        <f>SUM(AH26,AJ26,AL26)</f>
        <v>0</v>
      </c>
      <c r="AO26" s="4"/>
      <c r="AP26" s="315">
        <f t="shared" ref="AP26:AP29" si="7">(S26*D26)*C26</f>
        <v>0</v>
      </c>
      <c r="AQ26" s="245"/>
      <c r="AR26" s="315">
        <f t="shared" ref="AR26:AR29" si="8">(V26*D26)*C26</f>
        <v>0</v>
      </c>
      <c r="AS26" s="245"/>
      <c r="AT26" s="315">
        <f t="shared" ref="AT26:AT29" si="9">(Y26*D26)*C26</f>
        <v>0</v>
      </c>
      <c r="AU26" s="245"/>
      <c r="AV26" s="315">
        <f t="shared" ref="AV26:AV29" si="10">SUM(AP26:AT26)</f>
        <v>0</v>
      </c>
      <c r="AW26" s="4"/>
      <c r="AX26" s="246"/>
      <c r="AY26" s="1"/>
      <c r="AZ26" s="316"/>
      <c r="BA26" s="316"/>
      <c r="BB26" s="316"/>
      <c r="BC26" s="316"/>
      <c r="BD26" s="316"/>
      <c r="BE26" s="316"/>
      <c r="BF26" s="316">
        <v>0</v>
      </c>
      <c r="BG26" s="316">
        <f t="shared" ref="BG26:BG38" si="11">IF($J$18&lt;BG$22,0,IF($J$18&gt;BG$23,0,$AZ26))</f>
        <v>0</v>
      </c>
      <c r="BH26" s="316">
        <f t="shared" ref="BH26:BH38" si="12">IF($J$18&lt;BH$22,0,IF($J$18&gt;BH$23,0,$BA26))</f>
        <v>0</v>
      </c>
      <c r="BI26" s="316">
        <f t="shared" ref="BI26:BI38" si="13">IF($J$18&lt;BI$22,0,IF($J$18&gt;BI$23,0,$BB26))</f>
        <v>0</v>
      </c>
      <c r="BJ26" s="316">
        <f t="shared" ref="BJ26:BJ38" si="14">IF($J$18&lt;BJ$22,0,IF($J$18&gt;BJ$23,0,$BC26))</f>
        <v>0</v>
      </c>
      <c r="BK26" s="316">
        <f t="shared" ref="BK26:BK38" si="15">IF($J$18&lt;BK$22,0,IF($J$18&gt;BK$23,0,$BD26))</f>
        <v>0</v>
      </c>
      <c r="BL26" s="316">
        <f t="shared" ref="BL26:BL38" si="16">IF($J$18&lt;BL$22,0,IF($J$18&gt;BL$23,0,$BE26))</f>
        <v>0</v>
      </c>
      <c r="BM26" s="316">
        <f t="shared" ref="BM26:BM38" si="17">IF($J$18&lt;BM$22,0,IF($J$18&gt;BM$23,0,$BF26))</f>
        <v>0</v>
      </c>
      <c r="BN26" s="317">
        <f t="shared" ref="BN26" si="18">SUM(BG26:BM26)</f>
        <v>0</v>
      </c>
      <c r="BO26" s="243"/>
      <c r="BP26" s="1"/>
    </row>
    <row r="27" spans="1:68" ht="12" customHeight="1">
      <c r="A27" s="221" t="s">
        <v>59</v>
      </c>
      <c r="B27" s="14"/>
      <c r="C27" s="399">
        <v>6</v>
      </c>
      <c r="D27" s="400"/>
      <c r="E27" s="18"/>
      <c r="F27" s="325">
        <v>4976142</v>
      </c>
      <c r="G27" s="319"/>
      <c r="H27" s="394" t="s">
        <v>58</v>
      </c>
      <c r="I27" s="395"/>
      <c r="J27" s="395"/>
      <c r="K27" s="395"/>
      <c r="L27" s="320"/>
      <c r="M27" s="407"/>
      <c r="N27" s="408"/>
      <c r="O27" s="298"/>
      <c r="P27" s="321"/>
      <c r="Q27" s="322">
        <f t="shared" si="0"/>
        <v>0</v>
      </c>
      <c r="R27" s="298"/>
      <c r="S27" s="321"/>
      <c r="T27" s="322">
        <f t="shared" si="1"/>
        <v>0</v>
      </c>
      <c r="U27" s="298"/>
      <c r="V27" s="321"/>
      <c r="W27" s="322">
        <f t="shared" si="2"/>
        <v>0</v>
      </c>
      <c r="X27" s="298"/>
      <c r="Y27" s="321"/>
      <c r="Z27" s="322">
        <f t="shared" si="3"/>
        <v>0</v>
      </c>
      <c r="AA27" s="298"/>
      <c r="AB27" s="323"/>
      <c r="AC27" s="324"/>
      <c r="AD27" s="298"/>
      <c r="AE27" s="5">
        <f t="shared" ref="AE27:AE38" si="19">SUM(P27,Q27,S27,T27,V27,W27,Y27,Z27)</f>
        <v>0</v>
      </c>
      <c r="AF27" s="5"/>
      <c r="AG27" s="1"/>
      <c r="AH27" s="245">
        <f t="shared" si="4"/>
        <v>0</v>
      </c>
      <c r="AI27" s="245"/>
      <c r="AJ27" s="245">
        <f t="shared" si="5"/>
        <v>0</v>
      </c>
      <c r="AK27" s="245"/>
      <c r="AL27" s="245">
        <f t="shared" si="6"/>
        <v>0</v>
      </c>
      <c r="AM27" s="245"/>
      <c r="AN27" s="245">
        <f t="shared" ref="AN27:AN29" si="20">SUM(AH27,AJ27,AL27)</f>
        <v>0</v>
      </c>
      <c r="AO27" s="4"/>
      <c r="AP27" s="315">
        <f t="shared" si="7"/>
        <v>0</v>
      </c>
      <c r="AQ27" s="245"/>
      <c r="AR27" s="315">
        <f t="shared" si="8"/>
        <v>0</v>
      </c>
      <c r="AS27" s="245"/>
      <c r="AT27" s="315">
        <f t="shared" si="9"/>
        <v>0</v>
      </c>
      <c r="AU27" s="245"/>
      <c r="AV27" s="315">
        <f t="shared" si="10"/>
        <v>0</v>
      </c>
      <c r="AW27" s="4"/>
      <c r="AX27" s="246"/>
      <c r="AY27" s="1"/>
      <c r="AZ27" s="316"/>
      <c r="BA27" s="316"/>
      <c r="BB27" s="316"/>
      <c r="BC27" s="316"/>
      <c r="BD27" s="316"/>
      <c r="BE27" s="316"/>
      <c r="BF27" s="316">
        <v>0</v>
      </c>
      <c r="BG27" s="316">
        <f t="shared" si="11"/>
        <v>0</v>
      </c>
      <c r="BH27" s="316">
        <f t="shared" si="12"/>
        <v>0</v>
      </c>
      <c r="BI27" s="316">
        <f t="shared" si="13"/>
        <v>0</v>
      </c>
      <c r="BJ27" s="316">
        <f t="shared" si="14"/>
        <v>0</v>
      </c>
      <c r="BK27" s="316">
        <f t="shared" si="15"/>
        <v>0</v>
      </c>
      <c r="BL27" s="316">
        <f t="shared" si="16"/>
        <v>0</v>
      </c>
      <c r="BM27" s="316">
        <f t="shared" si="17"/>
        <v>0</v>
      </c>
      <c r="BN27" s="317">
        <f t="shared" ref="BN27:BN29" si="21">SUM(BG27:BM27)</f>
        <v>0</v>
      </c>
      <c r="BO27" s="243"/>
      <c r="BP27" s="1"/>
    </row>
    <row r="28" spans="1:68" ht="11.25">
      <c r="A28" s="221" t="s">
        <v>60</v>
      </c>
      <c r="B28" s="14"/>
      <c r="C28" s="399">
        <v>6</v>
      </c>
      <c r="D28" s="400"/>
      <c r="E28" s="18"/>
      <c r="F28" s="325">
        <v>4976232</v>
      </c>
      <c r="G28" s="319"/>
      <c r="H28" s="394" t="s">
        <v>61</v>
      </c>
      <c r="I28" s="395"/>
      <c r="J28" s="395"/>
      <c r="K28" s="395"/>
      <c r="L28" s="320"/>
      <c r="M28" s="394"/>
      <c r="N28" s="396"/>
      <c r="O28" s="298"/>
      <c r="P28" s="321"/>
      <c r="Q28" s="322">
        <f t="shared" si="0"/>
        <v>0</v>
      </c>
      <c r="R28" s="298"/>
      <c r="S28" s="321"/>
      <c r="T28" s="322">
        <f t="shared" si="1"/>
        <v>0</v>
      </c>
      <c r="U28" s="298"/>
      <c r="V28" s="321"/>
      <c r="W28" s="322">
        <f t="shared" si="2"/>
        <v>0</v>
      </c>
      <c r="X28" s="298"/>
      <c r="Y28" s="321"/>
      <c r="Z28" s="322">
        <f t="shared" si="3"/>
        <v>0</v>
      </c>
      <c r="AA28" s="298"/>
      <c r="AB28" s="323"/>
      <c r="AC28" s="324"/>
      <c r="AD28" s="298"/>
      <c r="AE28" s="5">
        <f t="shared" si="19"/>
        <v>0</v>
      </c>
      <c r="AF28" s="5"/>
      <c r="AG28" s="1"/>
      <c r="AH28" s="245">
        <f t="shared" si="4"/>
        <v>0</v>
      </c>
      <c r="AI28" s="245"/>
      <c r="AJ28" s="245">
        <f t="shared" si="5"/>
        <v>0</v>
      </c>
      <c r="AK28" s="245"/>
      <c r="AL28" s="245">
        <f t="shared" si="6"/>
        <v>0</v>
      </c>
      <c r="AM28" s="245"/>
      <c r="AN28" s="245">
        <f t="shared" si="20"/>
        <v>0</v>
      </c>
      <c r="AO28" s="4"/>
      <c r="AP28" s="315">
        <f t="shared" si="7"/>
        <v>0</v>
      </c>
      <c r="AQ28" s="245"/>
      <c r="AR28" s="315">
        <f t="shared" si="8"/>
        <v>0</v>
      </c>
      <c r="AS28" s="245"/>
      <c r="AT28" s="315">
        <f t="shared" si="9"/>
        <v>0</v>
      </c>
      <c r="AU28" s="245"/>
      <c r="AV28" s="315">
        <f t="shared" si="10"/>
        <v>0</v>
      </c>
      <c r="AW28" s="4"/>
      <c r="AX28" s="246"/>
      <c r="AY28" s="1"/>
      <c r="AZ28" s="316"/>
      <c r="BA28" s="316"/>
      <c r="BB28" s="316"/>
      <c r="BC28" s="316"/>
      <c r="BD28" s="316"/>
      <c r="BE28" s="316"/>
      <c r="BF28" s="316">
        <v>0</v>
      </c>
      <c r="BG28" s="316">
        <f t="shared" si="11"/>
        <v>0</v>
      </c>
      <c r="BH28" s="316">
        <f t="shared" si="12"/>
        <v>0</v>
      </c>
      <c r="BI28" s="316">
        <f t="shared" si="13"/>
        <v>0</v>
      </c>
      <c r="BJ28" s="316">
        <f t="shared" si="14"/>
        <v>0</v>
      </c>
      <c r="BK28" s="316">
        <f t="shared" si="15"/>
        <v>0</v>
      </c>
      <c r="BL28" s="316">
        <f t="shared" si="16"/>
        <v>0</v>
      </c>
      <c r="BM28" s="316">
        <f t="shared" si="17"/>
        <v>0</v>
      </c>
      <c r="BN28" s="317">
        <f t="shared" si="21"/>
        <v>0</v>
      </c>
      <c r="BO28" s="243"/>
      <c r="BP28" s="1"/>
    </row>
    <row r="29" spans="1:68" ht="11.25">
      <c r="A29" s="221" t="s">
        <v>62</v>
      </c>
      <c r="B29" s="14"/>
      <c r="C29" s="399">
        <v>6</v>
      </c>
      <c r="D29" s="400"/>
      <c r="E29" s="18"/>
      <c r="F29" s="325">
        <v>4976552</v>
      </c>
      <c r="G29" s="319"/>
      <c r="H29" s="394" t="s">
        <v>63</v>
      </c>
      <c r="I29" s="395"/>
      <c r="J29" s="395"/>
      <c r="K29" s="395"/>
      <c r="L29" s="320"/>
      <c r="M29" s="394"/>
      <c r="N29" s="396"/>
      <c r="O29" s="298"/>
      <c r="P29" s="321"/>
      <c r="Q29" s="322">
        <f t="shared" si="0"/>
        <v>0</v>
      </c>
      <c r="R29" s="298"/>
      <c r="S29" s="321"/>
      <c r="T29" s="322">
        <f t="shared" si="1"/>
        <v>0</v>
      </c>
      <c r="U29" s="298"/>
      <c r="V29" s="321"/>
      <c r="W29" s="322">
        <f t="shared" si="2"/>
        <v>0</v>
      </c>
      <c r="X29" s="298"/>
      <c r="Y29" s="321"/>
      <c r="Z29" s="322">
        <f t="shared" si="3"/>
        <v>0</v>
      </c>
      <c r="AA29" s="298"/>
      <c r="AB29" s="323"/>
      <c r="AC29" s="324"/>
      <c r="AD29" s="298"/>
      <c r="AE29" s="5">
        <f t="shared" si="19"/>
        <v>0</v>
      </c>
      <c r="AF29" s="5"/>
      <c r="AG29" s="1"/>
      <c r="AH29" s="245">
        <f t="shared" si="4"/>
        <v>0</v>
      </c>
      <c r="AI29" s="245"/>
      <c r="AJ29" s="245">
        <f t="shared" si="5"/>
        <v>0</v>
      </c>
      <c r="AK29" s="245"/>
      <c r="AL29" s="245">
        <f t="shared" si="6"/>
        <v>0</v>
      </c>
      <c r="AM29" s="245"/>
      <c r="AN29" s="245">
        <f t="shared" si="20"/>
        <v>0</v>
      </c>
      <c r="AO29" s="4"/>
      <c r="AP29" s="315">
        <f t="shared" si="7"/>
        <v>0</v>
      </c>
      <c r="AQ29" s="245"/>
      <c r="AR29" s="315">
        <f t="shared" si="8"/>
        <v>0</v>
      </c>
      <c r="AS29" s="245"/>
      <c r="AT29" s="315">
        <f t="shared" si="9"/>
        <v>0</v>
      </c>
      <c r="AU29" s="245"/>
      <c r="AV29" s="315">
        <f t="shared" si="10"/>
        <v>0</v>
      </c>
      <c r="AW29" s="4"/>
      <c r="AX29" s="246"/>
      <c r="AY29" s="1"/>
      <c r="AZ29" s="316"/>
      <c r="BA29" s="316"/>
      <c r="BB29" s="316"/>
      <c r="BC29" s="316"/>
      <c r="BD29" s="316"/>
      <c r="BE29" s="316"/>
      <c r="BF29" s="316">
        <v>0</v>
      </c>
      <c r="BG29" s="316">
        <f t="shared" si="11"/>
        <v>0</v>
      </c>
      <c r="BH29" s="316">
        <f t="shared" si="12"/>
        <v>0</v>
      </c>
      <c r="BI29" s="316">
        <f t="shared" si="13"/>
        <v>0</v>
      </c>
      <c r="BJ29" s="316">
        <f t="shared" si="14"/>
        <v>0</v>
      </c>
      <c r="BK29" s="316">
        <f t="shared" si="15"/>
        <v>0</v>
      </c>
      <c r="BL29" s="316">
        <f t="shared" si="16"/>
        <v>0</v>
      </c>
      <c r="BM29" s="316">
        <f t="shared" si="17"/>
        <v>0</v>
      </c>
      <c r="BN29" s="317">
        <f t="shared" si="21"/>
        <v>0</v>
      </c>
      <c r="BO29" s="243"/>
      <c r="BP29" s="1"/>
    </row>
    <row r="30" spans="1:68" ht="11.25">
      <c r="A30" s="221" t="s">
        <v>64</v>
      </c>
      <c r="B30" s="14"/>
      <c r="C30" s="399">
        <v>6</v>
      </c>
      <c r="D30" s="400"/>
      <c r="E30" s="18"/>
      <c r="F30" s="318">
        <v>4976592</v>
      </c>
      <c r="G30" s="319"/>
      <c r="H30" s="394" t="s">
        <v>63</v>
      </c>
      <c r="I30" s="395"/>
      <c r="J30" s="395"/>
      <c r="K30" s="395"/>
      <c r="L30" s="320"/>
      <c r="M30" s="394"/>
      <c r="N30" s="396"/>
      <c r="O30" s="298"/>
      <c r="P30" s="321"/>
      <c r="Q30" s="322">
        <f t="shared" si="0"/>
        <v>0</v>
      </c>
      <c r="R30" s="298"/>
      <c r="S30" s="321"/>
      <c r="T30" s="322">
        <f t="shared" si="1"/>
        <v>0</v>
      </c>
      <c r="U30" s="298"/>
      <c r="V30" s="321"/>
      <c r="W30" s="322">
        <f t="shared" si="2"/>
        <v>0</v>
      </c>
      <c r="X30" s="298"/>
      <c r="Y30" s="321"/>
      <c r="Z30" s="322">
        <f t="shared" si="3"/>
        <v>0</v>
      </c>
      <c r="AA30" s="298"/>
      <c r="AB30" s="323"/>
      <c r="AC30" s="324"/>
      <c r="AD30" s="298"/>
      <c r="AE30" s="5">
        <f t="shared" si="19"/>
        <v>0</v>
      </c>
      <c r="AF30" s="5"/>
      <c r="AG30" s="1"/>
      <c r="AH30" s="245">
        <f>S30*D30</f>
        <v>0</v>
      </c>
      <c r="AI30" s="245"/>
      <c r="AJ30" s="245">
        <f>V30*D30</f>
        <v>0</v>
      </c>
      <c r="AK30" s="245"/>
      <c r="AL30" s="245">
        <f>Y30*D30</f>
        <v>0</v>
      </c>
      <c r="AM30" s="245"/>
      <c r="AN30" s="245">
        <f>SUM(AH30,AJ30,AL30)</f>
        <v>0</v>
      </c>
      <c r="AO30" s="4"/>
      <c r="AP30" s="315">
        <f>(S30*D30)*C30</f>
        <v>0</v>
      </c>
      <c r="AQ30" s="245"/>
      <c r="AR30" s="315">
        <f>(V30*D30)*C30</f>
        <v>0</v>
      </c>
      <c r="AS30" s="245"/>
      <c r="AT30" s="315">
        <f>(Y30*D30)*C30</f>
        <v>0</v>
      </c>
      <c r="AU30" s="245"/>
      <c r="AV30" s="315">
        <f>SUM(AP30:AT30)</f>
        <v>0</v>
      </c>
      <c r="AW30" s="4"/>
      <c r="AX30" s="246"/>
      <c r="AY30" s="1"/>
      <c r="AZ30" s="316"/>
      <c r="BA30" s="316"/>
      <c r="BB30" s="316"/>
      <c r="BC30" s="316"/>
      <c r="BD30" s="316"/>
      <c r="BE30" s="316"/>
      <c r="BF30" s="316">
        <v>0</v>
      </c>
      <c r="BG30" s="316">
        <f t="shared" si="11"/>
        <v>0</v>
      </c>
      <c r="BH30" s="316">
        <f t="shared" si="12"/>
        <v>0</v>
      </c>
      <c r="BI30" s="316">
        <f t="shared" si="13"/>
        <v>0</v>
      </c>
      <c r="BJ30" s="316">
        <f t="shared" si="14"/>
        <v>0</v>
      </c>
      <c r="BK30" s="316">
        <f t="shared" si="15"/>
        <v>0</v>
      </c>
      <c r="BL30" s="316">
        <f t="shared" si="16"/>
        <v>0</v>
      </c>
      <c r="BM30" s="316">
        <f t="shared" si="17"/>
        <v>0</v>
      </c>
      <c r="BN30" s="317">
        <f>SUM(BG30:BM30)</f>
        <v>0</v>
      </c>
      <c r="BO30" s="243"/>
      <c r="BP30" s="1"/>
    </row>
    <row r="31" spans="1:68" ht="11.25">
      <c r="A31" s="222" t="s">
        <v>65</v>
      </c>
      <c r="B31" s="14"/>
      <c r="C31" s="399">
        <v>6</v>
      </c>
      <c r="D31" s="400"/>
      <c r="E31" s="18"/>
      <c r="F31" s="326">
        <v>4976602</v>
      </c>
      <c r="G31" s="319"/>
      <c r="H31" s="394" t="s">
        <v>63</v>
      </c>
      <c r="I31" s="395"/>
      <c r="J31" s="395"/>
      <c r="K31" s="395"/>
      <c r="L31" s="223"/>
      <c r="M31" s="394"/>
      <c r="N31" s="396"/>
      <c r="O31" s="298"/>
      <c r="P31" s="321"/>
      <c r="Q31" s="322">
        <f t="shared" si="0"/>
        <v>0</v>
      </c>
      <c r="R31" s="298"/>
      <c r="S31" s="321"/>
      <c r="T31" s="322">
        <f t="shared" si="1"/>
        <v>0</v>
      </c>
      <c r="U31" s="298"/>
      <c r="V31" s="321"/>
      <c r="W31" s="322">
        <f t="shared" si="2"/>
        <v>0</v>
      </c>
      <c r="X31" s="298"/>
      <c r="Y31" s="321"/>
      <c r="Z31" s="322">
        <f t="shared" si="3"/>
        <v>0</v>
      </c>
      <c r="AA31" s="298"/>
      <c r="AB31" s="323"/>
      <c r="AC31" s="324"/>
      <c r="AD31" s="298"/>
      <c r="AE31" s="5">
        <f t="shared" si="19"/>
        <v>0</v>
      </c>
      <c r="AF31" s="5"/>
      <c r="AG31" s="1"/>
      <c r="AH31" s="245">
        <f t="shared" ref="AH31:AH38" si="22">S31*D31</f>
        <v>0</v>
      </c>
      <c r="AI31" s="245"/>
      <c r="AJ31" s="245">
        <f t="shared" ref="AJ31:AJ38" si="23">V31*D31</f>
        <v>0</v>
      </c>
      <c r="AK31" s="245"/>
      <c r="AL31" s="245">
        <f t="shared" ref="AL31:AL38" si="24">Y31*D31</f>
        <v>0</v>
      </c>
      <c r="AM31" s="245"/>
      <c r="AN31" s="245">
        <f t="shared" ref="AN31:AN38" si="25">SUM(AH31,AJ31,AL31)</f>
        <v>0</v>
      </c>
      <c r="AO31" s="4"/>
      <c r="AP31" s="315">
        <f t="shared" ref="AP31:AP38" si="26">(S31*D31)*C31</f>
        <v>0</v>
      </c>
      <c r="AQ31" s="245"/>
      <c r="AR31" s="315">
        <f t="shared" ref="AR31:AR38" si="27">(V31*D31)*C31</f>
        <v>0</v>
      </c>
      <c r="AS31" s="245"/>
      <c r="AT31" s="315">
        <f t="shared" ref="AT31:AT38" si="28">(Y31*D31)*C31</f>
        <v>0</v>
      </c>
      <c r="AU31" s="245"/>
      <c r="AV31" s="315">
        <f t="shared" ref="AV31:AV38" si="29">SUM(AP31:AT31)</f>
        <v>0</v>
      </c>
      <c r="AW31" s="4"/>
      <c r="AX31" s="246"/>
      <c r="AY31" s="1"/>
      <c r="AZ31" s="316"/>
      <c r="BA31" s="316"/>
      <c r="BB31" s="316"/>
      <c r="BC31" s="316"/>
      <c r="BD31" s="316"/>
      <c r="BE31" s="316"/>
      <c r="BF31" s="316">
        <v>0</v>
      </c>
      <c r="BG31" s="316">
        <f t="shared" si="11"/>
        <v>0</v>
      </c>
      <c r="BH31" s="316">
        <f t="shared" si="12"/>
        <v>0</v>
      </c>
      <c r="BI31" s="316">
        <f t="shared" si="13"/>
        <v>0</v>
      </c>
      <c r="BJ31" s="316">
        <f t="shared" si="14"/>
        <v>0</v>
      </c>
      <c r="BK31" s="316">
        <f t="shared" si="15"/>
        <v>0</v>
      </c>
      <c r="BL31" s="316">
        <f t="shared" si="16"/>
        <v>0</v>
      </c>
      <c r="BM31" s="316">
        <f t="shared" si="17"/>
        <v>0</v>
      </c>
      <c r="BN31" s="317">
        <f t="shared" ref="BN31" si="30">SUM(BG31:BM31)</f>
        <v>0</v>
      </c>
      <c r="BO31" s="243"/>
      <c r="BP31" s="1"/>
    </row>
    <row r="32" spans="1:68" ht="12" customHeight="1">
      <c r="A32" s="222" t="s">
        <v>66</v>
      </c>
      <c r="B32" s="14"/>
      <c r="C32" s="399">
        <v>6</v>
      </c>
      <c r="D32" s="400"/>
      <c r="E32" s="18"/>
      <c r="F32" s="326">
        <v>4976912</v>
      </c>
      <c r="G32" s="319"/>
      <c r="H32" s="394" t="s">
        <v>63</v>
      </c>
      <c r="I32" s="395"/>
      <c r="J32" s="395"/>
      <c r="K32" s="395"/>
      <c r="L32" s="223"/>
      <c r="M32" s="394"/>
      <c r="N32" s="396"/>
      <c r="O32" s="298"/>
      <c r="P32" s="321"/>
      <c r="Q32" s="322">
        <f t="shared" si="0"/>
        <v>0</v>
      </c>
      <c r="R32" s="298"/>
      <c r="S32" s="321"/>
      <c r="T32" s="322">
        <f t="shared" si="1"/>
        <v>0</v>
      </c>
      <c r="U32" s="298"/>
      <c r="V32" s="321"/>
      <c r="W32" s="322">
        <f t="shared" si="2"/>
        <v>0</v>
      </c>
      <c r="X32" s="298"/>
      <c r="Y32" s="321"/>
      <c r="Z32" s="322">
        <f t="shared" si="3"/>
        <v>0</v>
      </c>
      <c r="AA32" s="298"/>
      <c r="AB32" s="323"/>
      <c r="AC32" s="324"/>
      <c r="AD32" s="298"/>
      <c r="AE32" s="5">
        <f t="shared" si="19"/>
        <v>0</v>
      </c>
      <c r="AF32" s="5"/>
      <c r="AG32" s="1"/>
      <c r="AH32" s="245">
        <f t="shared" si="22"/>
        <v>0</v>
      </c>
      <c r="AI32" s="245"/>
      <c r="AJ32" s="245">
        <f t="shared" si="23"/>
        <v>0</v>
      </c>
      <c r="AK32" s="245"/>
      <c r="AL32" s="245">
        <f t="shared" si="24"/>
        <v>0</v>
      </c>
      <c r="AM32" s="245"/>
      <c r="AN32" s="245">
        <f t="shared" si="25"/>
        <v>0</v>
      </c>
      <c r="AO32" s="4"/>
      <c r="AP32" s="315">
        <f t="shared" si="26"/>
        <v>0</v>
      </c>
      <c r="AQ32" s="245"/>
      <c r="AR32" s="315">
        <f t="shared" si="27"/>
        <v>0</v>
      </c>
      <c r="AS32" s="245"/>
      <c r="AT32" s="315">
        <f t="shared" si="28"/>
        <v>0</v>
      </c>
      <c r="AU32" s="245"/>
      <c r="AV32" s="315">
        <f t="shared" si="29"/>
        <v>0</v>
      </c>
      <c r="AW32" s="4"/>
      <c r="AX32" s="246"/>
      <c r="AY32" s="1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7"/>
      <c r="BO32" s="243"/>
      <c r="BP32" s="1"/>
    </row>
    <row r="33" spans="1:68" ht="12" customHeight="1">
      <c r="A33" s="222" t="s">
        <v>67</v>
      </c>
      <c r="B33" s="14"/>
      <c r="C33" s="399">
        <v>6</v>
      </c>
      <c r="D33" s="400"/>
      <c r="E33" s="18"/>
      <c r="F33" s="326">
        <v>4976652</v>
      </c>
      <c r="G33" s="319"/>
      <c r="H33" s="394" t="s">
        <v>63</v>
      </c>
      <c r="I33" s="395"/>
      <c r="J33" s="395"/>
      <c r="K33" s="396"/>
      <c r="L33" s="223"/>
      <c r="M33" s="394"/>
      <c r="N33" s="396"/>
      <c r="O33" s="298"/>
      <c r="P33" s="321"/>
      <c r="Q33" s="322">
        <f t="shared" si="0"/>
        <v>0</v>
      </c>
      <c r="R33" s="298"/>
      <c r="S33" s="321"/>
      <c r="T33" s="322">
        <f t="shared" si="1"/>
        <v>0</v>
      </c>
      <c r="U33" s="298"/>
      <c r="V33" s="321"/>
      <c r="W33" s="322">
        <f t="shared" si="2"/>
        <v>0</v>
      </c>
      <c r="X33" s="298"/>
      <c r="Y33" s="321"/>
      <c r="Z33" s="322">
        <f t="shared" si="3"/>
        <v>0</v>
      </c>
      <c r="AA33" s="298"/>
      <c r="AB33" s="323"/>
      <c r="AC33" s="324"/>
      <c r="AD33" s="298"/>
      <c r="AE33" s="5">
        <f t="shared" si="19"/>
        <v>0</v>
      </c>
      <c r="AF33" s="5"/>
      <c r="AG33" s="1"/>
      <c r="AH33" s="245">
        <f t="shared" si="22"/>
        <v>0</v>
      </c>
      <c r="AI33" s="245"/>
      <c r="AJ33" s="245">
        <f t="shared" si="23"/>
        <v>0</v>
      </c>
      <c r="AK33" s="245"/>
      <c r="AL33" s="245">
        <f t="shared" si="24"/>
        <v>0</v>
      </c>
      <c r="AM33" s="245"/>
      <c r="AN33" s="245">
        <f t="shared" si="25"/>
        <v>0</v>
      </c>
      <c r="AO33" s="4"/>
      <c r="AP33" s="315">
        <f t="shared" si="26"/>
        <v>0</v>
      </c>
      <c r="AQ33" s="245"/>
      <c r="AR33" s="315">
        <f t="shared" si="27"/>
        <v>0</v>
      </c>
      <c r="AS33" s="245"/>
      <c r="AT33" s="315">
        <f t="shared" si="28"/>
        <v>0</v>
      </c>
      <c r="AU33" s="245"/>
      <c r="AV33" s="315">
        <f t="shared" si="29"/>
        <v>0</v>
      </c>
      <c r="AW33" s="4"/>
      <c r="AX33" s="246"/>
      <c r="AY33" s="1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7"/>
      <c r="BO33" s="243"/>
      <c r="BP33" s="1"/>
    </row>
    <row r="34" spans="1:68" ht="12" customHeight="1">
      <c r="A34" s="222" t="s">
        <v>68</v>
      </c>
      <c r="B34" s="14"/>
      <c r="C34" s="399">
        <v>6</v>
      </c>
      <c r="D34" s="400"/>
      <c r="E34" s="18"/>
      <c r="F34" s="326">
        <v>4976782</v>
      </c>
      <c r="G34" s="319"/>
      <c r="H34" s="394" t="s">
        <v>63</v>
      </c>
      <c r="I34" s="395"/>
      <c r="J34" s="395"/>
      <c r="K34" s="395"/>
      <c r="L34" s="223"/>
      <c r="M34" s="394"/>
      <c r="N34" s="396"/>
      <c r="O34" s="298"/>
      <c r="P34" s="321"/>
      <c r="Q34" s="322">
        <f t="shared" si="0"/>
        <v>0</v>
      </c>
      <c r="R34" s="298"/>
      <c r="S34" s="321"/>
      <c r="T34" s="322">
        <f t="shared" si="1"/>
        <v>0</v>
      </c>
      <c r="U34" s="298"/>
      <c r="V34" s="321"/>
      <c r="W34" s="322">
        <f t="shared" si="2"/>
        <v>0</v>
      </c>
      <c r="X34" s="298"/>
      <c r="Y34" s="321"/>
      <c r="Z34" s="322">
        <f t="shared" si="3"/>
        <v>0</v>
      </c>
      <c r="AA34" s="298"/>
      <c r="AB34" s="323"/>
      <c r="AC34" s="324"/>
      <c r="AD34" s="298"/>
      <c r="AE34" s="5">
        <f t="shared" si="19"/>
        <v>0</v>
      </c>
      <c r="AF34" s="5"/>
      <c r="AG34" s="1"/>
      <c r="AH34" s="245">
        <f t="shared" si="22"/>
        <v>0</v>
      </c>
      <c r="AI34" s="245"/>
      <c r="AJ34" s="245">
        <f t="shared" si="23"/>
        <v>0</v>
      </c>
      <c r="AK34" s="245"/>
      <c r="AL34" s="245">
        <f t="shared" si="24"/>
        <v>0</v>
      </c>
      <c r="AM34" s="245"/>
      <c r="AN34" s="245">
        <f t="shared" si="25"/>
        <v>0</v>
      </c>
      <c r="AO34" s="4"/>
      <c r="AP34" s="315">
        <f t="shared" si="26"/>
        <v>0</v>
      </c>
      <c r="AQ34" s="245"/>
      <c r="AR34" s="315">
        <f t="shared" si="27"/>
        <v>0</v>
      </c>
      <c r="AS34" s="245"/>
      <c r="AT34" s="315">
        <f t="shared" si="28"/>
        <v>0</v>
      </c>
      <c r="AU34" s="245"/>
      <c r="AV34" s="315">
        <f t="shared" si="29"/>
        <v>0</v>
      </c>
      <c r="AW34" s="4"/>
      <c r="AX34" s="246"/>
      <c r="AY34" s="1"/>
      <c r="AZ34" s="316"/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  <c r="BM34" s="316"/>
      <c r="BN34" s="317"/>
      <c r="BO34" s="243"/>
      <c r="BP34" s="1"/>
    </row>
    <row r="35" spans="1:68" ht="11.25">
      <c r="A35" s="221" t="s">
        <v>69</v>
      </c>
      <c r="B35" s="14"/>
      <c r="C35" s="399">
        <v>6</v>
      </c>
      <c r="D35" s="400"/>
      <c r="E35" s="18"/>
      <c r="F35" s="326">
        <v>4976972</v>
      </c>
      <c r="G35" s="319"/>
      <c r="H35" s="394" t="s">
        <v>70</v>
      </c>
      <c r="I35" s="395"/>
      <c r="J35" s="395"/>
      <c r="K35" s="395"/>
      <c r="L35" s="223"/>
      <c r="M35" s="394"/>
      <c r="N35" s="396"/>
      <c r="O35" s="298"/>
      <c r="P35" s="321"/>
      <c r="Q35" s="322">
        <f t="shared" si="0"/>
        <v>0</v>
      </c>
      <c r="R35" s="298"/>
      <c r="S35" s="321"/>
      <c r="T35" s="322">
        <f t="shared" si="1"/>
        <v>0</v>
      </c>
      <c r="U35" s="298"/>
      <c r="V35" s="321"/>
      <c r="W35" s="322">
        <f t="shared" si="2"/>
        <v>0</v>
      </c>
      <c r="X35" s="298"/>
      <c r="Y35" s="321"/>
      <c r="Z35" s="322">
        <f t="shared" si="3"/>
        <v>0</v>
      </c>
      <c r="AA35" s="298"/>
      <c r="AB35" s="323"/>
      <c r="AC35" s="324"/>
      <c r="AD35" s="298"/>
      <c r="AE35" s="5">
        <f t="shared" si="19"/>
        <v>0</v>
      </c>
      <c r="AF35" s="5"/>
      <c r="AG35" s="1"/>
      <c r="AH35" s="245">
        <f t="shared" si="22"/>
        <v>0</v>
      </c>
      <c r="AI35" s="245"/>
      <c r="AJ35" s="245">
        <f t="shared" si="23"/>
        <v>0</v>
      </c>
      <c r="AK35" s="245"/>
      <c r="AL35" s="245">
        <f t="shared" si="24"/>
        <v>0</v>
      </c>
      <c r="AM35" s="245"/>
      <c r="AN35" s="245">
        <f t="shared" si="25"/>
        <v>0</v>
      </c>
      <c r="AO35" s="4"/>
      <c r="AP35" s="315">
        <f t="shared" si="26"/>
        <v>0</v>
      </c>
      <c r="AQ35" s="245"/>
      <c r="AR35" s="315">
        <f t="shared" si="27"/>
        <v>0</v>
      </c>
      <c r="AS35" s="245"/>
      <c r="AT35" s="315">
        <f t="shared" si="28"/>
        <v>0</v>
      </c>
      <c r="AU35" s="245"/>
      <c r="AV35" s="315">
        <f t="shared" si="29"/>
        <v>0</v>
      </c>
      <c r="AW35" s="4"/>
      <c r="AX35" s="246"/>
      <c r="AY35" s="1"/>
      <c r="AZ35" s="316"/>
      <c r="BA35" s="316"/>
      <c r="BB35" s="316"/>
      <c r="BC35" s="316"/>
      <c r="BD35" s="316"/>
      <c r="BE35" s="316"/>
      <c r="BF35" s="316">
        <v>0</v>
      </c>
      <c r="BG35" s="316">
        <f t="shared" si="11"/>
        <v>0</v>
      </c>
      <c r="BH35" s="316">
        <f t="shared" si="12"/>
        <v>0</v>
      </c>
      <c r="BI35" s="316">
        <f t="shared" si="13"/>
        <v>0</v>
      </c>
      <c r="BJ35" s="316">
        <f t="shared" si="14"/>
        <v>0</v>
      </c>
      <c r="BK35" s="316">
        <f t="shared" si="15"/>
        <v>0</v>
      </c>
      <c r="BL35" s="316">
        <f t="shared" si="16"/>
        <v>0</v>
      </c>
      <c r="BM35" s="316">
        <f t="shared" si="17"/>
        <v>0</v>
      </c>
      <c r="BN35" s="317">
        <f t="shared" ref="BN35" si="31">SUM(BG35:BM35)</f>
        <v>0</v>
      </c>
      <c r="BO35" s="243"/>
      <c r="BP35" s="1"/>
    </row>
    <row r="36" spans="1:68" ht="11.25">
      <c r="A36" s="221" t="s">
        <v>71</v>
      </c>
      <c r="B36" s="14"/>
      <c r="C36" s="399">
        <v>6</v>
      </c>
      <c r="D36" s="400"/>
      <c r="E36" s="18"/>
      <c r="F36" s="326">
        <v>4977072</v>
      </c>
      <c r="G36" s="319"/>
      <c r="H36" s="394" t="s">
        <v>72</v>
      </c>
      <c r="I36" s="395"/>
      <c r="J36" s="395"/>
      <c r="K36" s="395"/>
      <c r="L36" s="223"/>
      <c r="M36" s="394"/>
      <c r="N36" s="396"/>
      <c r="O36" s="298"/>
      <c r="P36" s="321"/>
      <c r="Q36" s="322">
        <f t="shared" si="0"/>
        <v>0</v>
      </c>
      <c r="R36" s="298"/>
      <c r="S36" s="321"/>
      <c r="T36" s="322">
        <f t="shared" si="1"/>
        <v>0</v>
      </c>
      <c r="U36" s="298"/>
      <c r="V36" s="321"/>
      <c r="W36" s="322">
        <f t="shared" si="2"/>
        <v>0</v>
      </c>
      <c r="X36" s="298"/>
      <c r="Y36" s="321"/>
      <c r="Z36" s="322">
        <f t="shared" si="3"/>
        <v>0</v>
      </c>
      <c r="AA36" s="298"/>
      <c r="AB36" s="323"/>
      <c r="AC36" s="324"/>
      <c r="AD36" s="298"/>
      <c r="AE36" s="5">
        <f t="shared" si="19"/>
        <v>0</v>
      </c>
      <c r="AF36" s="5"/>
      <c r="AG36" s="1"/>
      <c r="AH36" s="245">
        <f t="shared" si="22"/>
        <v>0</v>
      </c>
      <c r="AI36" s="245"/>
      <c r="AJ36" s="245">
        <f t="shared" si="23"/>
        <v>0</v>
      </c>
      <c r="AK36" s="245"/>
      <c r="AL36" s="245">
        <f t="shared" si="24"/>
        <v>0</v>
      </c>
      <c r="AM36" s="245"/>
      <c r="AN36" s="245">
        <f t="shared" si="25"/>
        <v>0</v>
      </c>
      <c r="AO36" s="4"/>
      <c r="AP36" s="315">
        <f t="shared" si="26"/>
        <v>0</v>
      </c>
      <c r="AQ36" s="245"/>
      <c r="AR36" s="315">
        <f t="shared" si="27"/>
        <v>0</v>
      </c>
      <c r="AS36" s="245"/>
      <c r="AT36" s="315">
        <f t="shared" si="28"/>
        <v>0</v>
      </c>
      <c r="AU36" s="245"/>
      <c r="AV36" s="315">
        <f t="shared" si="29"/>
        <v>0</v>
      </c>
      <c r="AW36" s="4"/>
      <c r="AX36" s="246"/>
      <c r="AY36" s="1"/>
      <c r="AZ36" s="316"/>
      <c r="BA36" s="316"/>
      <c r="BB36" s="316"/>
      <c r="BC36" s="316"/>
      <c r="BD36" s="316"/>
      <c r="BE36" s="316"/>
      <c r="BF36" s="316">
        <v>0</v>
      </c>
      <c r="BG36" s="316">
        <f t="shared" si="11"/>
        <v>0</v>
      </c>
      <c r="BH36" s="316">
        <f t="shared" si="12"/>
        <v>0</v>
      </c>
      <c r="BI36" s="316">
        <f t="shared" si="13"/>
        <v>0</v>
      </c>
      <c r="BJ36" s="316">
        <f t="shared" si="14"/>
        <v>0</v>
      </c>
      <c r="BK36" s="316">
        <f t="shared" si="15"/>
        <v>0</v>
      </c>
      <c r="BL36" s="316">
        <f t="shared" si="16"/>
        <v>0</v>
      </c>
      <c r="BM36" s="316">
        <f t="shared" si="17"/>
        <v>0</v>
      </c>
      <c r="BN36" s="317">
        <f t="shared" ref="BN36" si="32">SUM(BG36:BM36)</f>
        <v>0</v>
      </c>
      <c r="BO36" s="243"/>
      <c r="BP36" s="1"/>
    </row>
    <row r="37" spans="1:68" ht="11.25">
      <c r="A37" s="221" t="s">
        <v>73</v>
      </c>
      <c r="B37" s="14"/>
      <c r="C37" s="399">
        <v>6</v>
      </c>
      <c r="D37" s="400"/>
      <c r="E37" s="18"/>
      <c r="F37" s="326">
        <v>4977012</v>
      </c>
      <c r="G37" s="319"/>
      <c r="H37" s="394" t="s">
        <v>72</v>
      </c>
      <c r="I37" s="395"/>
      <c r="J37" s="395"/>
      <c r="K37" s="395"/>
      <c r="L37" s="320"/>
      <c r="M37" s="394"/>
      <c r="N37" s="396"/>
      <c r="O37" s="298"/>
      <c r="P37" s="321"/>
      <c r="Q37" s="322">
        <f t="shared" si="0"/>
        <v>0</v>
      </c>
      <c r="R37" s="298"/>
      <c r="S37" s="321"/>
      <c r="T37" s="322">
        <f t="shared" si="1"/>
        <v>0</v>
      </c>
      <c r="U37" s="298"/>
      <c r="V37" s="321"/>
      <c r="W37" s="322">
        <f t="shared" si="2"/>
        <v>0</v>
      </c>
      <c r="X37" s="298"/>
      <c r="Y37" s="321"/>
      <c r="Z37" s="322">
        <f t="shared" si="3"/>
        <v>0</v>
      </c>
      <c r="AA37" s="298"/>
      <c r="AB37" s="323"/>
      <c r="AC37" s="324"/>
      <c r="AD37" s="298"/>
      <c r="AE37" s="5">
        <f t="shared" si="19"/>
        <v>0</v>
      </c>
      <c r="AF37" s="5"/>
      <c r="AG37" s="1"/>
      <c r="AH37" s="245">
        <f t="shared" si="22"/>
        <v>0</v>
      </c>
      <c r="AI37" s="245"/>
      <c r="AJ37" s="245">
        <f t="shared" si="23"/>
        <v>0</v>
      </c>
      <c r="AK37" s="245"/>
      <c r="AL37" s="245">
        <f t="shared" si="24"/>
        <v>0</v>
      </c>
      <c r="AM37" s="245"/>
      <c r="AN37" s="245">
        <f t="shared" si="25"/>
        <v>0</v>
      </c>
      <c r="AO37" s="4"/>
      <c r="AP37" s="315">
        <f t="shared" si="26"/>
        <v>0</v>
      </c>
      <c r="AQ37" s="245"/>
      <c r="AR37" s="315">
        <f t="shared" si="27"/>
        <v>0</v>
      </c>
      <c r="AS37" s="245"/>
      <c r="AT37" s="315">
        <f t="shared" si="28"/>
        <v>0</v>
      </c>
      <c r="AU37" s="245"/>
      <c r="AV37" s="315">
        <f t="shared" si="29"/>
        <v>0</v>
      </c>
      <c r="AW37" s="4"/>
      <c r="AX37" s="246"/>
      <c r="AY37" s="1"/>
      <c r="AZ37" s="316"/>
      <c r="BA37" s="316"/>
      <c r="BB37" s="316"/>
      <c r="BC37" s="316"/>
      <c r="BD37" s="316"/>
      <c r="BE37" s="316"/>
      <c r="BF37" s="316">
        <v>0</v>
      </c>
      <c r="BG37" s="316">
        <f t="shared" si="11"/>
        <v>0</v>
      </c>
      <c r="BH37" s="316">
        <f t="shared" si="12"/>
        <v>0</v>
      </c>
      <c r="BI37" s="316">
        <f t="shared" si="13"/>
        <v>0</v>
      </c>
      <c r="BJ37" s="316">
        <f t="shared" si="14"/>
        <v>0</v>
      </c>
      <c r="BK37" s="316">
        <f t="shared" si="15"/>
        <v>0</v>
      </c>
      <c r="BL37" s="316">
        <f t="shared" si="16"/>
        <v>0</v>
      </c>
      <c r="BM37" s="316">
        <f t="shared" si="17"/>
        <v>0</v>
      </c>
      <c r="BN37" s="317">
        <f t="shared" ref="BN37" si="33">SUM(BG37:BM37)</f>
        <v>0</v>
      </c>
      <c r="BO37" s="243"/>
      <c r="BP37" s="1"/>
    </row>
    <row r="38" spans="1:68" ht="11.25">
      <c r="A38" s="221" t="s">
        <v>74</v>
      </c>
      <c r="B38" s="14"/>
      <c r="C38" s="399">
        <v>7.15</v>
      </c>
      <c r="D38" s="400"/>
      <c r="E38" s="18"/>
      <c r="F38" s="327">
        <v>4977452</v>
      </c>
      <c r="G38" s="319"/>
      <c r="H38" s="401" t="s">
        <v>75</v>
      </c>
      <c r="I38" s="402"/>
      <c r="J38" s="402"/>
      <c r="K38" s="402"/>
      <c r="L38" s="320"/>
      <c r="M38" s="394"/>
      <c r="N38" s="396"/>
      <c r="O38" s="298"/>
      <c r="P38" s="321"/>
      <c r="Q38" s="322">
        <f t="shared" si="0"/>
        <v>0</v>
      </c>
      <c r="R38" s="298"/>
      <c r="S38" s="321"/>
      <c r="T38" s="322">
        <f t="shared" si="1"/>
        <v>0</v>
      </c>
      <c r="U38" s="298"/>
      <c r="V38" s="321"/>
      <c r="W38" s="322">
        <f t="shared" si="2"/>
        <v>0</v>
      </c>
      <c r="X38" s="298"/>
      <c r="Y38" s="321"/>
      <c r="Z38" s="322">
        <f t="shared" si="3"/>
        <v>0</v>
      </c>
      <c r="AA38" s="298"/>
      <c r="AB38" s="323"/>
      <c r="AC38" s="324"/>
      <c r="AD38" s="298"/>
      <c r="AE38" s="5">
        <f t="shared" si="19"/>
        <v>0</v>
      </c>
      <c r="AF38" s="5"/>
      <c r="AG38" s="1"/>
      <c r="AH38" s="245">
        <f t="shared" si="22"/>
        <v>0</v>
      </c>
      <c r="AI38" s="245"/>
      <c r="AJ38" s="245">
        <f t="shared" si="23"/>
        <v>0</v>
      </c>
      <c r="AK38" s="245"/>
      <c r="AL38" s="245">
        <f t="shared" si="24"/>
        <v>0</v>
      </c>
      <c r="AM38" s="245"/>
      <c r="AN38" s="245">
        <f t="shared" si="25"/>
        <v>0</v>
      </c>
      <c r="AO38" s="4"/>
      <c r="AP38" s="315">
        <f t="shared" si="26"/>
        <v>0</v>
      </c>
      <c r="AQ38" s="245"/>
      <c r="AR38" s="315">
        <f t="shared" si="27"/>
        <v>0</v>
      </c>
      <c r="AS38" s="245"/>
      <c r="AT38" s="315">
        <f t="shared" si="28"/>
        <v>0</v>
      </c>
      <c r="AU38" s="245"/>
      <c r="AV38" s="315">
        <f t="shared" si="29"/>
        <v>0</v>
      </c>
      <c r="AW38" s="4"/>
      <c r="AX38" s="246"/>
      <c r="AY38" s="1"/>
      <c r="AZ38" s="316"/>
      <c r="BA38" s="316"/>
      <c r="BB38" s="316"/>
      <c r="BC38" s="316"/>
      <c r="BD38" s="316"/>
      <c r="BE38" s="316"/>
      <c r="BF38" s="316">
        <v>0</v>
      </c>
      <c r="BG38" s="316">
        <f t="shared" si="11"/>
        <v>0</v>
      </c>
      <c r="BH38" s="316">
        <f t="shared" si="12"/>
        <v>0</v>
      </c>
      <c r="BI38" s="316">
        <f t="shared" si="13"/>
        <v>0</v>
      </c>
      <c r="BJ38" s="316">
        <f t="shared" si="14"/>
        <v>0</v>
      </c>
      <c r="BK38" s="316">
        <f t="shared" si="15"/>
        <v>0</v>
      </c>
      <c r="BL38" s="316">
        <f t="shared" si="16"/>
        <v>0</v>
      </c>
      <c r="BM38" s="316">
        <f t="shared" si="17"/>
        <v>0</v>
      </c>
      <c r="BN38" s="317">
        <f t="shared" ref="BN38" si="34">SUM(BG38:BM38)</f>
        <v>0</v>
      </c>
      <c r="BO38" s="243"/>
      <c r="BP38" s="1"/>
    </row>
    <row r="39" spans="1:68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5"/>
      <c r="M39" s="224"/>
      <c r="N39" s="226" t="s">
        <v>76</v>
      </c>
      <c r="O39" s="224"/>
      <c r="P39" s="227">
        <f>SUM(P26:P38)</f>
        <v>0</v>
      </c>
      <c r="Q39" s="227">
        <f>SUM(Q26:Q38)</f>
        <v>0</v>
      </c>
      <c r="R39" s="224"/>
      <c r="S39" s="227">
        <f>SUM(S26:S38)</f>
        <v>0</v>
      </c>
      <c r="T39" s="227">
        <f>SUM(T26:T38)</f>
        <v>0</v>
      </c>
      <c r="U39" s="228"/>
      <c r="V39" s="227">
        <f>SUM(V26:V38)</f>
        <v>0</v>
      </c>
      <c r="W39" s="227">
        <f>SUM(W26:W38)</f>
        <v>0</v>
      </c>
      <c r="X39" s="228"/>
      <c r="Y39" s="227">
        <f>SUM(Y26:Y38)</f>
        <v>0</v>
      </c>
      <c r="Z39" s="227">
        <f>SUM(Z26:Z38)</f>
        <v>0</v>
      </c>
      <c r="AA39" s="328"/>
      <c r="AB39" s="217"/>
      <c r="AC39" s="218"/>
      <c r="AD39" s="219"/>
      <c r="AE39" s="5"/>
      <c r="AF39" s="243"/>
      <c r="AG39" s="1"/>
      <c r="AH39" s="245"/>
      <c r="AI39" s="245"/>
      <c r="AJ39" s="245"/>
      <c r="AK39" s="245"/>
      <c r="AL39" s="245"/>
      <c r="AM39" s="245"/>
      <c r="AN39" s="245"/>
      <c r="AO39" s="4"/>
      <c r="AP39" s="315"/>
      <c r="AQ39" s="245"/>
      <c r="AR39" s="315"/>
      <c r="AS39" s="245"/>
      <c r="AT39" s="315"/>
      <c r="AU39" s="245"/>
      <c r="AV39" s="315"/>
      <c r="AW39" s="4"/>
      <c r="AX39" s="246"/>
      <c r="AY39" s="1"/>
      <c r="AZ39" s="316"/>
      <c r="BA39" s="316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  <c r="BM39" s="316"/>
      <c r="BN39" s="317"/>
      <c r="BO39" s="243"/>
      <c r="BP39" s="1"/>
    </row>
    <row r="40" spans="1:68" ht="6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9"/>
      <c r="O40" s="225"/>
      <c r="P40" s="230"/>
      <c r="Q40" s="230"/>
      <c r="R40" s="225"/>
      <c r="S40" s="230"/>
      <c r="T40" s="230"/>
      <c r="U40" s="231"/>
      <c r="V40" s="230"/>
      <c r="W40" s="230"/>
      <c r="X40" s="231"/>
      <c r="Y40" s="230"/>
      <c r="Z40" s="230"/>
      <c r="AA40" s="328"/>
      <c r="AB40" s="232"/>
      <c r="AC40" s="233"/>
      <c r="AD40" s="219"/>
      <c r="AE40" s="5">
        <v>1</v>
      </c>
      <c r="AF40" s="243"/>
      <c r="AG40" s="1"/>
      <c r="AH40" s="245"/>
      <c r="AI40" s="245"/>
      <c r="AJ40" s="245"/>
      <c r="AK40" s="245"/>
      <c r="AL40" s="245"/>
      <c r="AM40" s="245"/>
      <c r="AN40" s="245"/>
      <c r="AO40" s="4"/>
      <c r="AP40" s="315"/>
      <c r="AQ40" s="245"/>
      <c r="AR40" s="315"/>
      <c r="AS40" s="245"/>
      <c r="AT40" s="315"/>
      <c r="AU40" s="245"/>
      <c r="AV40" s="315"/>
      <c r="AW40" s="4"/>
      <c r="AX40" s="246"/>
      <c r="AY40" s="1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  <c r="BM40" s="316"/>
      <c r="BN40" s="317"/>
      <c r="BO40" s="243"/>
      <c r="BP40" s="1"/>
    </row>
    <row r="41" spans="1:68" ht="12.75">
      <c r="A41" s="309" t="s">
        <v>77</v>
      </c>
      <c r="B41" s="216"/>
      <c r="C41" s="310"/>
      <c r="D41" s="311"/>
      <c r="E41" s="312"/>
      <c r="F41" s="312"/>
      <c r="G41" s="312"/>
      <c r="H41" s="312"/>
      <c r="I41" s="312"/>
      <c r="J41" s="312"/>
      <c r="K41" s="313"/>
      <c r="L41" s="313"/>
      <c r="M41" s="237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7"/>
      <c r="AA41" s="314"/>
      <c r="AB41" s="217"/>
      <c r="AC41" s="218"/>
      <c r="AD41" s="219"/>
      <c r="AE41" s="5">
        <f>SUM(AE42:AE55)</f>
        <v>0</v>
      </c>
      <c r="AF41" s="243"/>
      <c r="AG41" s="1"/>
      <c r="AH41" s="245"/>
      <c r="AI41" s="245"/>
      <c r="AJ41" s="245"/>
      <c r="AK41" s="245"/>
      <c r="AL41" s="245"/>
      <c r="AM41" s="245"/>
      <c r="AN41" s="245"/>
      <c r="AO41" s="4"/>
      <c r="AP41" s="315"/>
      <c r="AQ41" s="245"/>
      <c r="AR41" s="315"/>
      <c r="AS41" s="245"/>
      <c r="AT41" s="315"/>
      <c r="AU41" s="245"/>
      <c r="AV41" s="315"/>
      <c r="AW41" s="4"/>
      <c r="AX41" s="246"/>
      <c r="AY41" s="1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7"/>
      <c r="BO41" s="243"/>
      <c r="BP41" s="1"/>
    </row>
    <row r="42" spans="1:68" ht="12" customHeight="1">
      <c r="A42" s="220" t="s">
        <v>57</v>
      </c>
      <c r="B42" s="239"/>
      <c r="C42" s="405">
        <v>8.9</v>
      </c>
      <c r="D42" s="406"/>
      <c r="E42" s="18"/>
      <c r="F42" s="318" t="s">
        <v>78</v>
      </c>
      <c r="G42" s="319"/>
      <c r="H42" s="394" t="s">
        <v>58</v>
      </c>
      <c r="I42" s="395"/>
      <c r="J42" s="395"/>
      <c r="K42" s="395"/>
      <c r="L42" s="320"/>
      <c r="M42" s="403"/>
      <c r="N42" s="404"/>
      <c r="O42" s="298"/>
      <c r="P42" s="321"/>
      <c r="Q42" s="322">
        <f t="shared" ref="Q42:Q54" si="35">IF($C$18="YES", (P42), (0))</f>
        <v>0</v>
      </c>
      <c r="R42" s="298"/>
      <c r="S42" s="321"/>
      <c r="T42" s="322">
        <f t="shared" ref="T42:T54" si="36">IF($C$18="YES", (S42), (0))</f>
        <v>0</v>
      </c>
      <c r="U42" s="298"/>
      <c r="V42" s="321"/>
      <c r="W42" s="322">
        <f t="shared" ref="W42:W54" si="37">IF($C$18="YES", (V42), (0))</f>
        <v>0</v>
      </c>
      <c r="X42" s="298"/>
      <c r="Y42" s="321"/>
      <c r="Z42" s="322">
        <f t="shared" ref="Z42:Z54" si="38">IF($C$18="YES", (Y42), (0))</f>
        <v>0</v>
      </c>
      <c r="AA42" s="298"/>
      <c r="AB42" s="323"/>
      <c r="AC42" s="324"/>
      <c r="AD42" s="298"/>
      <c r="AE42" s="5">
        <f>SUM(P42,Q42,S42,T42,V42,W42,Y42,Z42)</f>
        <v>0</v>
      </c>
      <c r="AF42" s="5"/>
      <c r="AG42" s="1"/>
      <c r="AH42" s="245">
        <f t="shared" ref="AH42:AH45" si="39">S42*D42</f>
        <v>0</v>
      </c>
      <c r="AI42" s="245"/>
      <c r="AJ42" s="245">
        <f t="shared" ref="AJ42:AJ45" si="40">V42*D42</f>
        <v>0</v>
      </c>
      <c r="AK42" s="245"/>
      <c r="AL42" s="245">
        <f t="shared" ref="AL42:AL45" si="41">Y42*D42</f>
        <v>0</v>
      </c>
      <c r="AM42" s="245"/>
      <c r="AN42" s="245">
        <f>SUM(AH42,AJ42,AL42)</f>
        <v>0</v>
      </c>
      <c r="AO42" s="4"/>
      <c r="AP42" s="315">
        <f t="shared" ref="AP42:AP45" si="42">(S42*D42)*C42</f>
        <v>0</v>
      </c>
      <c r="AQ42" s="245"/>
      <c r="AR42" s="315">
        <f t="shared" ref="AR42:AR45" si="43">(V42*D42)*C42</f>
        <v>0</v>
      </c>
      <c r="AS42" s="245"/>
      <c r="AT42" s="315">
        <f t="shared" ref="AT42:AT45" si="44">(Y42*D42)*C42</f>
        <v>0</v>
      </c>
      <c r="AU42" s="245"/>
      <c r="AV42" s="315">
        <f t="shared" ref="AV42:AV45" si="45">SUM(AP42:AT42)</f>
        <v>0</v>
      </c>
      <c r="AW42" s="4"/>
      <c r="AX42" s="246"/>
      <c r="AY42" s="1"/>
      <c r="AZ42" s="316"/>
      <c r="BA42" s="316"/>
      <c r="BB42" s="316"/>
      <c r="BC42" s="316"/>
      <c r="BD42" s="316"/>
      <c r="BE42" s="316"/>
      <c r="BF42" s="316">
        <v>0</v>
      </c>
      <c r="BG42" s="316">
        <f t="shared" ref="BG42:BG54" si="46">IF($J$18&lt;BG$22,0,IF($J$18&gt;BG$23,0,$AZ42))</f>
        <v>0</v>
      </c>
      <c r="BH42" s="316">
        <f t="shared" ref="BH42:BH54" si="47">IF($J$18&lt;BH$22,0,IF($J$18&gt;BH$23,0,$BA42))</f>
        <v>0</v>
      </c>
      <c r="BI42" s="316">
        <f t="shared" ref="BI42:BI54" si="48">IF($J$18&lt;BI$22,0,IF($J$18&gt;BI$23,0,$BB42))</f>
        <v>0</v>
      </c>
      <c r="BJ42" s="316">
        <f t="shared" ref="BJ42:BJ54" si="49">IF($J$18&lt;BJ$22,0,IF($J$18&gt;BJ$23,0,$BC42))</f>
        <v>0</v>
      </c>
      <c r="BK42" s="316">
        <f t="shared" ref="BK42:BK54" si="50">IF($J$18&lt;BK$22,0,IF($J$18&gt;BK$23,0,$BD42))</f>
        <v>0</v>
      </c>
      <c r="BL42" s="316">
        <f t="shared" ref="BL42:BL54" si="51">IF($J$18&lt;BL$22,0,IF($J$18&gt;BL$23,0,$BE42))</f>
        <v>0</v>
      </c>
      <c r="BM42" s="316">
        <f t="shared" ref="BM42:BM54" si="52">IF($J$18&lt;BM$22,0,IF($J$18&gt;BM$23,0,$BF42))</f>
        <v>0</v>
      </c>
      <c r="BN42" s="317">
        <f t="shared" ref="BN42" si="53">SUM(BG42:BM42)</f>
        <v>0</v>
      </c>
      <c r="BO42" s="243"/>
      <c r="BP42" s="1"/>
    </row>
    <row r="43" spans="1:68" ht="12" customHeight="1">
      <c r="A43" s="221" t="s">
        <v>59</v>
      </c>
      <c r="B43" s="14"/>
      <c r="C43" s="399">
        <v>8.9</v>
      </c>
      <c r="D43" s="400"/>
      <c r="E43" s="18"/>
      <c r="F43" s="325" t="s">
        <v>79</v>
      </c>
      <c r="G43" s="319"/>
      <c r="H43" s="394" t="s">
        <v>58</v>
      </c>
      <c r="I43" s="395"/>
      <c r="J43" s="395"/>
      <c r="K43" s="395"/>
      <c r="L43" s="320"/>
      <c r="M43" s="415" t="s">
        <v>565</v>
      </c>
      <c r="N43" s="416"/>
      <c r="O43" s="417"/>
      <c r="P43" s="418"/>
      <c r="Q43" s="419">
        <f t="shared" si="35"/>
        <v>0</v>
      </c>
      <c r="R43" s="417"/>
      <c r="S43" s="418"/>
      <c r="T43" s="419">
        <f t="shared" si="36"/>
        <v>0</v>
      </c>
      <c r="U43" s="417"/>
      <c r="V43" s="418"/>
      <c r="W43" s="419">
        <f t="shared" si="37"/>
        <v>0</v>
      </c>
      <c r="X43" s="417"/>
      <c r="Y43" s="418"/>
      <c r="Z43" s="419">
        <f t="shared" si="38"/>
        <v>0</v>
      </c>
      <c r="AA43" s="298"/>
      <c r="AB43" s="323"/>
      <c r="AC43" s="324"/>
      <c r="AD43" s="298"/>
      <c r="AE43" s="5">
        <f t="shared" ref="AE43:AE54" si="54">SUM(P43,Q43,S43,T43,V43,W43,Y43,Z43)</f>
        <v>0</v>
      </c>
      <c r="AF43" s="5"/>
      <c r="AG43" s="1"/>
      <c r="AH43" s="245">
        <f t="shared" si="39"/>
        <v>0</v>
      </c>
      <c r="AI43" s="245"/>
      <c r="AJ43" s="245">
        <f t="shared" si="40"/>
        <v>0</v>
      </c>
      <c r="AK43" s="245"/>
      <c r="AL43" s="245">
        <f t="shared" si="41"/>
        <v>0</v>
      </c>
      <c r="AM43" s="245"/>
      <c r="AN43" s="245">
        <f t="shared" ref="AN43:AN45" si="55">SUM(AH43,AJ43,AL43)</f>
        <v>0</v>
      </c>
      <c r="AO43" s="4"/>
      <c r="AP43" s="315">
        <f t="shared" si="42"/>
        <v>0</v>
      </c>
      <c r="AQ43" s="245"/>
      <c r="AR43" s="315">
        <f t="shared" si="43"/>
        <v>0</v>
      </c>
      <c r="AS43" s="245"/>
      <c r="AT43" s="315">
        <f t="shared" si="44"/>
        <v>0</v>
      </c>
      <c r="AU43" s="245"/>
      <c r="AV43" s="315">
        <f t="shared" si="45"/>
        <v>0</v>
      </c>
      <c r="AW43" s="4"/>
      <c r="AX43" s="246"/>
      <c r="AY43" s="1"/>
      <c r="AZ43" s="316"/>
      <c r="BA43" s="316"/>
      <c r="BB43" s="316"/>
      <c r="BC43" s="316"/>
      <c r="BD43" s="316"/>
      <c r="BE43" s="316"/>
      <c r="BF43" s="316">
        <v>0</v>
      </c>
      <c r="BG43" s="316">
        <f t="shared" si="46"/>
        <v>0</v>
      </c>
      <c r="BH43" s="316">
        <f t="shared" si="47"/>
        <v>0</v>
      </c>
      <c r="BI43" s="316">
        <f t="shared" si="48"/>
        <v>0</v>
      </c>
      <c r="BJ43" s="316">
        <f t="shared" si="49"/>
        <v>0</v>
      </c>
      <c r="BK43" s="316">
        <f t="shared" si="50"/>
        <v>0</v>
      </c>
      <c r="BL43" s="316">
        <f t="shared" si="51"/>
        <v>0</v>
      </c>
      <c r="BM43" s="316">
        <f t="shared" si="52"/>
        <v>0</v>
      </c>
      <c r="BN43" s="317">
        <f t="shared" ref="BN43:BN45" si="56">SUM(BG43:BM43)</f>
        <v>0</v>
      </c>
      <c r="BO43" s="243"/>
      <c r="BP43" s="1"/>
    </row>
    <row r="44" spans="1:68" ht="11.25">
      <c r="A44" s="221" t="s">
        <v>60</v>
      </c>
      <c r="B44" s="14"/>
      <c r="C44" s="399">
        <v>8.9</v>
      </c>
      <c r="D44" s="400"/>
      <c r="E44" s="18"/>
      <c r="F44" s="325" t="s">
        <v>80</v>
      </c>
      <c r="G44" s="319"/>
      <c r="H44" s="394" t="s">
        <v>61</v>
      </c>
      <c r="I44" s="395"/>
      <c r="J44" s="395"/>
      <c r="K44" s="395"/>
      <c r="L44" s="320"/>
      <c r="M44" s="394"/>
      <c r="N44" s="396"/>
      <c r="O44" s="298"/>
      <c r="P44" s="321"/>
      <c r="Q44" s="322">
        <f t="shared" si="35"/>
        <v>0</v>
      </c>
      <c r="R44" s="298"/>
      <c r="S44" s="321"/>
      <c r="T44" s="322">
        <f t="shared" si="36"/>
        <v>0</v>
      </c>
      <c r="U44" s="298"/>
      <c r="V44" s="321"/>
      <c r="W44" s="322">
        <f t="shared" si="37"/>
        <v>0</v>
      </c>
      <c r="X44" s="298"/>
      <c r="Y44" s="321"/>
      <c r="Z44" s="322">
        <f t="shared" si="38"/>
        <v>0</v>
      </c>
      <c r="AA44" s="298"/>
      <c r="AB44" s="323"/>
      <c r="AC44" s="324"/>
      <c r="AD44" s="298"/>
      <c r="AE44" s="5">
        <f t="shared" si="54"/>
        <v>0</v>
      </c>
      <c r="AF44" s="5"/>
      <c r="AG44" s="1"/>
      <c r="AH44" s="245">
        <f t="shared" si="39"/>
        <v>0</v>
      </c>
      <c r="AI44" s="245"/>
      <c r="AJ44" s="245">
        <f t="shared" si="40"/>
        <v>0</v>
      </c>
      <c r="AK44" s="245"/>
      <c r="AL44" s="245">
        <f t="shared" si="41"/>
        <v>0</v>
      </c>
      <c r="AM44" s="245"/>
      <c r="AN44" s="245">
        <f t="shared" si="55"/>
        <v>0</v>
      </c>
      <c r="AO44" s="4"/>
      <c r="AP44" s="315">
        <f t="shared" si="42"/>
        <v>0</v>
      </c>
      <c r="AQ44" s="245"/>
      <c r="AR44" s="315">
        <f t="shared" si="43"/>
        <v>0</v>
      </c>
      <c r="AS44" s="245"/>
      <c r="AT44" s="315">
        <f t="shared" si="44"/>
        <v>0</v>
      </c>
      <c r="AU44" s="245"/>
      <c r="AV44" s="315">
        <f t="shared" si="45"/>
        <v>0</v>
      </c>
      <c r="AW44" s="4"/>
      <c r="AX44" s="246"/>
      <c r="AY44" s="1"/>
      <c r="AZ44" s="316"/>
      <c r="BA44" s="316"/>
      <c r="BB44" s="316"/>
      <c r="BC44" s="316"/>
      <c r="BD44" s="316"/>
      <c r="BE44" s="316"/>
      <c r="BF44" s="316">
        <v>0</v>
      </c>
      <c r="BG44" s="316">
        <f t="shared" si="46"/>
        <v>0</v>
      </c>
      <c r="BH44" s="316">
        <f t="shared" si="47"/>
        <v>0</v>
      </c>
      <c r="BI44" s="316">
        <f t="shared" si="48"/>
        <v>0</v>
      </c>
      <c r="BJ44" s="316">
        <f t="shared" si="49"/>
        <v>0</v>
      </c>
      <c r="BK44" s="316">
        <f t="shared" si="50"/>
        <v>0</v>
      </c>
      <c r="BL44" s="316">
        <f t="shared" si="51"/>
        <v>0</v>
      </c>
      <c r="BM44" s="316">
        <f t="shared" si="52"/>
        <v>0</v>
      </c>
      <c r="BN44" s="317">
        <f t="shared" si="56"/>
        <v>0</v>
      </c>
      <c r="BO44" s="243"/>
      <c r="BP44" s="1"/>
    </row>
    <row r="45" spans="1:68" ht="11.25">
      <c r="A45" s="221" t="s">
        <v>62</v>
      </c>
      <c r="B45" s="14"/>
      <c r="C45" s="399">
        <v>8.9</v>
      </c>
      <c r="D45" s="400"/>
      <c r="E45" s="18"/>
      <c r="F45" s="325" t="s">
        <v>81</v>
      </c>
      <c r="G45" s="319"/>
      <c r="H45" s="394" t="s">
        <v>63</v>
      </c>
      <c r="I45" s="395"/>
      <c r="J45" s="395"/>
      <c r="K45" s="395"/>
      <c r="L45" s="320"/>
      <c r="M45" s="394"/>
      <c r="N45" s="396"/>
      <c r="O45" s="298"/>
      <c r="P45" s="321"/>
      <c r="Q45" s="322">
        <f t="shared" si="35"/>
        <v>0</v>
      </c>
      <c r="R45" s="298"/>
      <c r="S45" s="321"/>
      <c r="T45" s="322">
        <f t="shared" si="36"/>
        <v>0</v>
      </c>
      <c r="U45" s="298"/>
      <c r="V45" s="321"/>
      <c r="W45" s="322">
        <f t="shared" si="37"/>
        <v>0</v>
      </c>
      <c r="X45" s="298"/>
      <c r="Y45" s="321"/>
      <c r="Z45" s="322">
        <f t="shared" si="38"/>
        <v>0</v>
      </c>
      <c r="AA45" s="298"/>
      <c r="AB45" s="323"/>
      <c r="AC45" s="324"/>
      <c r="AD45" s="298"/>
      <c r="AE45" s="5">
        <f t="shared" si="54"/>
        <v>0</v>
      </c>
      <c r="AF45" s="5"/>
      <c r="AG45" s="1"/>
      <c r="AH45" s="245">
        <f t="shared" si="39"/>
        <v>0</v>
      </c>
      <c r="AI45" s="245"/>
      <c r="AJ45" s="245">
        <f t="shared" si="40"/>
        <v>0</v>
      </c>
      <c r="AK45" s="245"/>
      <c r="AL45" s="245">
        <f t="shared" si="41"/>
        <v>0</v>
      </c>
      <c r="AM45" s="245"/>
      <c r="AN45" s="245">
        <f t="shared" si="55"/>
        <v>0</v>
      </c>
      <c r="AO45" s="4"/>
      <c r="AP45" s="315">
        <f t="shared" si="42"/>
        <v>0</v>
      </c>
      <c r="AQ45" s="245"/>
      <c r="AR45" s="315">
        <f t="shared" si="43"/>
        <v>0</v>
      </c>
      <c r="AS45" s="245"/>
      <c r="AT45" s="315">
        <f t="shared" si="44"/>
        <v>0</v>
      </c>
      <c r="AU45" s="245"/>
      <c r="AV45" s="315">
        <f t="shared" si="45"/>
        <v>0</v>
      </c>
      <c r="AW45" s="4"/>
      <c r="AX45" s="246"/>
      <c r="AY45" s="1"/>
      <c r="AZ45" s="316"/>
      <c r="BA45" s="316"/>
      <c r="BB45" s="316"/>
      <c r="BC45" s="316"/>
      <c r="BD45" s="316"/>
      <c r="BE45" s="316"/>
      <c r="BF45" s="316">
        <v>0</v>
      </c>
      <c r="BG45" s="316">
        <f t="shared" si="46"/>
        <v>0</v>
      </c>
      <c r="BH45" s="316">
        <f t="shared" si="47"/>
        <v>0</v>
      </c>
      <c r="BI45" s="316">
        <f t="shared" si="48"/>
        <v>0</v>
      </c>
      <c r="BJ45" s="316">
        <f t="shared" si="49"/>
        <v>0</v>
      </c>
      <c r="BK45" s="316">
        <f t="shared" si="50"/>
        <v>0</v>
      </c>
      <c r="BL45" s="316">
        <f t="shared" si="51"/>
        <v>0</v>
      </c>
      <c r="BM45" s="316">
        <f t="shared" si="52"/>
        <v>0</v>
      </c>
      <c r="BN45" s="317">
        <f t="shared" si="56"/>
        <v>0</v>
      </c>
      <c r="BO45" s="243"/>
      <c r="BP45" s="1"/>
    </row>
    <row r="46" spans="1:68" ht="11.25">
      <c r="A46" s="221" t="s">
        <v>64</v>
      </c>
      <c r="B46" s="14"/>
      <c r="C46" s="399">
        <v>8.9</v>
      </c>
      <c r="D46" s="400"/>
      <c r="E46" s="18"/>
      <c r="F46" s="318" t="s">
        <v>82</v>
      </c>
      <c r="G46" s="319"/>
      <c r="H46" s="394" t="s">
        <v>63</v>
      </c>
      <c r="I46" s="395"/>
      <c r="J46" s="395"/>
      <c r="K46" s="395"/>
      <c r="L46" s="320"/>
      <c r="M46" s="394"/>
      <c r="N46" s="396"/>
      <c r="O46" s="298"/>
      <c r="P46" s="321"/>
      <c r="Q46" s="322">
        <f t="shared" si="35"/>
        <v>0</v>
      </c>
      <c r="R46" s="298"/>
      <c r="S46" s="321"/>
      <c r="T46" s="322">
        <f t="shared" si="36"/>
        <v>0</v>
      </c>
      <c r="U46" s="298"/>
      <c r="V46" s="321"/>
      <c r="W46" s="322">
        <f t="shared" si="37"/>
        <v>0</v>
      </c>
      <c r="X46" s="298"/>
      <c r="Y46" s="321"/>
      <c r="Z46" s="322">
        <f t="shared" si="38"/>
        <v>0</v>
      </c>
      <c r="AA46" s="298"/>
      <c r="AB46" s="323"/>
      <c r="AC46" s="324"/>
      <c r="AD46" s="298"/>
      <c r="AE46" s="5">
        <f t="shared" si="54"/>
        <v>0</v>
      </c>
      <c r="AF46" s="5"/>
      <c r="AG46" s="1"/>
      <c r="AH46" s="245">
        <f>S46*D46</f>
        <v>0</v>
      </c>
      <c r="AI46" s="245"/>
      <c r="AJ46" s="245">
        <f>V46*D46</f>
        <v>0</v>
      </c>
      <c r="AK46" s="245"/>
      <c r="AL46" s="245">
        <f>Y46*D46</f>
        <v>0</v>
      </c>
      <c r="AM46" s="245"/>
      <c r="AN46" s="245">
        <f>SUM(AH46,AJ46,AL46)</f>
        <v>0</v>
      </c>
      <c r="AO46" s="4"/>
      <c r="AP46" s="315">
        <f>(S46*D46)*C46</f>
        <v>0</v>
      </c>
      <c r="AQ46" s="245"/>
      <c r="AR46" s="315">
        <f>(V46*D46)*C46</f>
        <v>0</v>
      </c>
      <c r="AS46" s="245"/>
      <c r="AT46" s="315">
        <f>(Y46*D46)*C46</f>
        <v>0</v>
      </c>
      <c r="AU46" s="245"/>
      <c r="AV46" s="315">
        <f>SUM(AP46:AT46)</f>
        <v>0</v>
      </c>
      <c r="AW46" s="4"/>
      <c r="AX46" s="246"/>
      <c r="AY46" s="1"/>
      <c r="AZ46" s="316"/>
      <c r="BA46" s="316"/>
      <c r="BB46" s="316"/>
      <c r="BC46" s="316"/>
      <c r="BD46" s="316"/>
      <c r="BE46" s="316"/>
      <c r="BF46" s="316">
        <v>0</v>
      </c>
      <c r="BG46" s="316">
        <f t="shared" si="46"/>
        <v>0</v>
      </c>
      <c r="BH46" s="316">
        <f t="shared" si="47"/>
        <v>0</v>
      </c>
      <c r="BI46" s="316">
        <f t="shared" si="48"/>
        <v>0</v>
      </c>
      <c r="BJ46" s="316">
        <f t="shared" si="49"/>
        <v>0</v>
      </c>
      <c r="BK46" s="316">
        <f t="shared" si="50"/>
        <v>0</v>
      </c>
      <c r="BL46" s="316">
        <f t="shared" si="51"/>
        <v>0</v>
      </c>
      <c r="BM46" s="316">
        <f t="shared" si="52"/>
        <v>0</v>
      </c>
      <c r="BN46" s="317">
        <f>SUM(BG46:BM46)</f>
        <v>0</v>
      </c>
      <c r="BO46" s="243"/>
      <c r="BP46" s="1"/>
    </row>
    <row r="47" spans="1:68" ht="11.25">
      <c r="A47" s="222" t="s">
        <v>65</v>
      </c>
      <c r="B47" s="14"/>
      <c r="C47" s="399">
        <v>8.9</v>
      </c>
      <c r="D47" s="400"/>
      <c r="E47" s="18"/>
      <c r="F47" s="326" t="s">
        <v>83</v>
      </c>
      <c r="G47" s="319"/>
      <c r="H47" s="394" t="s">
        <v>63</v>
      </c>
      <c r="I47" s="395"/>
      <c r="J47" s="395"/>
      <c r="K47" s="395"/>
      <c r="L47" s="223"/>
      <c r="M47" s="394"/>
      <c r="N47" s="396"/>
      <c r="O47" s="298"/>
      <c r="P47" s="321"/>
      <c r="Q47" s="322">
        <f t="shared" si="35"/>
        <v>0</v>
      </c>
      <c r="R47" s="298"/>
      <c r="S47" s="321"/>
      <c r="T47" s="322">
        <f t="shared" si="36"/>
        <v>0</v>
      </c>
      <c r="U47" s="298"/>
      <c r="V47" s="321"/>
      <c r="W47" s="322">
        <f t="shared" si="37"/>
        <v>0</v>
      </c>
      <c r="X47" s="298"/>
      <c r="Y47" s="321"/>
      <c r="Z47" s="322">
        <f t="shared" si="38"/>
        <v>0</v>
      </c>
      <c r="AA47" s="298"/>
      <c r="AB47" s="323"/>
      <c r="AC47" s="324"/>
      <c r="AD47" s="298"/>
      <c r="AE47" s="5">
        <f t="shared" si="54"/>
        <v>0</v>
      </c>
      <c r="AF47" s="5"/>
      <c r="AG47" s="1"/>
      <c r="AH47" s="245">
        <f t="shared" ref="AH47:AH54" si="57">S47*D47</f>
        <v>0</v>
      </c>
      <c r="AI47" s="245"/>
      <c r="AJ47" s="245">
        <f t="shared" ref="AJ47:AJ54" si="58">V47*D47</f>
        <v>0</v>
      </c>
      <c r="AK47" s="245"/>
      <c r="AL47" s="245">
        <f t="shared" ref="AL47:AL54" si="59">Y47*D47</f>
        <v>0</v>
      </c>
      <c r="AM47" s="245"/>
      <c r="AN47" s="245">
        <f t="shared" ref="AN47:AN54" si="60">SUM(AH47,AJ47,AL47)</f>
        <v>0</v>
      </c>
      <c r="AO47" s="4"/>
      <c r="AP47" s="315">
        <f t="shared" ref="AP47:AP54" si="61">(S47*D47)*C47</f>
        <v>0</v>
      </c>
      <c r="AQ47" s="245"/>
      <c r="AR47" s="315">
        <f t="shared" ref="AR47:AR54" si="62">(V47*D47)*C47</f>
        <v>0</v>
      </c>
      <c r="AS47" s="245"/>
      <c r="AT47" s="315">
        <f t="shared" ref="AT47:AT54" si="63">(Y47*D47)*C47</f>
        <v>0</v>
      </c>
      <c r="AU47" s="245"/>
      <c r="AV47" s="315">
        <f t="shared" ref="AV47:AV54" si="64">SUM(AP47:AT47)</f>
        <v>0</v>
      </c>
      <c r="AW47" s="4"/>
      <c r="AX47" s="246"/>
      <c r="AY47" s="1"/>
      <c r="AZ47" s="316"/>
      <c r="BA47" s="316"/>
      <c r="BB47" s="316"/>
      <c r="BC47" s="316"/>
      <c r="BD47" s="316"/>
      <c r="BE47" s="316"/>
      <c r="BF47" s="316">
        <v>0</v>
      </c>
      <c r="BG47" s="316">
        <f t="shared" si="46"/>
        <v>0</v>
      </c>
      <c r="BH47" s="316">
        <f t="shared" si="47"/>
        <v>0</v>
      </c>
      <c r="BI47" s="316">
        <f t="shared" si="48"/>
        <v>0</v>
      </c>
      <c r="BJ47" s="316">
        <f t="shared" si="49"/>
        <v>0</v>
      </c>
      <c r="BK47" s="316">
        <f t="shared" si="50"/>
        <v>0</v>
      </c>
      <c r="BL47" s="316">
        <f t="shared" si="51"/>
        <v>0</v>
      </c>
      <c r="BM47" s="316">
        <f t="shared" si="52"/>
        <v>0</v>
      </c>
      <c r="BN47" s="317">
        <f t="shared" ref="BN47" si="65">SUM(BG47:BM47)</f>
        <v>0</v>
      </c>
      <c r="BO47" s="243"/>
      <c r="BP47" s="1"/>
    </row>
    <row r="48" spans="1:68" ht="12" customHeight="1">
      <c r="A48" s="222" t="s">
        <v>66</v>
      </c>
      <c r="B48" s="14"/>
      <c r="C48" s="399">
        <v>8.9</v>
      </c>
      <c r="D48" s="400"/>
      <c r="E48" s="18"/>
      <c r="F48" s="326" t="s">
        <v>84</v>
      </c>
      <c r="G48" s="319"/>
      <c r="H48" s="394" t="s">
        <v>63</v>
      </c>
      <c r="I48" s="395"/>
      <c r="J48" s="395"/>
      <c r="K48" s="395"/>
      <c r="L48" s="223"/>
      <c r="M48" s="394"/>
      <c r="N48" s="396"/>
      <c r="O48" s="298"/>
      <c r="P48" s="321"/>
      <c r="Q48" s="322">
        <f t="shared" si="35"/>
        <v>0</v>
      </c>
      <c r="R48" s="298"/>
      <c r="S48" s="321"/>
      <c r="T48" s="322">
        <f t="shared" si="36"/>
        <v>0</v>
      </c>
      <c r="U48" s="298"/>
      <c r="V48" s="321"/>
      <c r="W48" s="322">
        <f t="shared" si="37"/>
        <v>0</v>
      </c>
      <c r="X48" s="298"/>
      <c r="Y48" s="321"/>
      <c r="Z48" s="322">
        <f t="shared" si="38"/>
        <v>0</v>
      </c>
      <c r="AA48" s="298"/>
      <c r="AB48" s="323"/>
      <c r="AC48" s="324"/>
      <c r="AD48" s="298"/>
      <c r="AE48" s="5">
        <f t="shared" si="54"/>
        <v>0</v>
      </c>
      <c r="AF48" s="5"/>
      <c r="AG48" s="1"/>
      <c r="AH48" s="245">
        <f t="shared" si="57"/>
        <v>0</v>
      </c>
      <c r="AI48" s="245"/>
      <c r="AJ48" s="245">
        <f t="shared" si="58"/>
        <v>0</v>
      </c>
      <c r="AK48" s="245"/>
      <c r="AL48" s="245">
        <f t="shared" si="59"/>
        <v>0</v>
      </c>
      <c r="AM48" s="245"/>
      <c r="AN48" s="245">
        <f t="shared" si="60"/>
        <v>0</v>
      </c>
      <c r="AO48" s="4"/>
      <c r="AP48" s="315">
        <f t="shared" si="61"/>
        <v>0</v>
      </c>
      <c r="AQ48" s="245"/>
      <c r="AR48" s="315">
        <f t="shared" si="62"/>
        <v>0</v>
      </c>
      <c r="AS48" s="245"/>
      <c r="AT48" s="315">
        <f t="shared" si="63"/>
        <v>0</v>
      </c>
      <c r="AU48" s="245"/>
      <c r="AV48" s="315">
        <f t="shared" si="64"/>
        <v>0</v>
      </c>
      <c r="AW48" s="4"/>
      <c r="AX48" s="246"/>
      <c r="AY48" s="1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7"/>
      <c r="BO48" s="243"/>
      <c r="BP48" s="1"/>
    </row>
    <row r="49" spans="1:68" ht="12" customHeight="1">
      <c r="A49" s="222" t="s">
        <v>67</v>
      </c>
      <c r="B49" s="14"/>
      <c r="C49" s="399">
        <v>8.9</v>
      </c>
      <c r="D49" s="400"/>
      <c r="E49" s="18"/>
      <c r="F49" s="326" t="s">
        <v>85</v>
      </c>
      <c r="G49" s="319"/>
      <c r="H49" s="394" t="s">
        <v>63</v>
      </c>
      <c r="I49" s="395"/>
      <c r="J49" s="395"/>
      <c r="K49" s="396"/>
      <c r="L49" s="223"/>
      <c r="M49" s="394"/>
      <c r="N49" s="396"/>
      <c r="O49" s="298"/>
      <c r="P49" s="321"/>
      <c r="Q49" s="322">
        <f t="shared" si="35"/>
        <v>0</v>
      </c>
      <c r="R49" s="298"/>
      <c r="S49" s="321"/>
      <c r="T49" s="322">
        <f t="shared" si="36"/>
        <v>0</v>
      </c>
      <c r="U49" s="298"/>
      <c r="V49" s="321"/>
      <c r="W49" s="322">
        <f t="shared" si="37"/>
        <v>0</v>
      </c>
      <c r="X49" s="298"/>
      <c r="Y49" s="321"/>
      <c r="Z49" s="322">
        <f t="shared" si="38"/>
        <v>0</v>
      </c>
      <c r="AA49" s="298"/>
      <c r="AB49" s="323"/>
      <c r="AC49" s="324"/>
      <c r="AD49" s="298"/>
      <c r="AE49" s="5">
        <f t="shared" si="54"/>
        <v>0</v>
      </c>
      <c r="AF49" s="5"/>
      <c r="AG49" s="1"/>
      <c r="AH49" s="245">
        <f t="shared" si="57"/>
        <v>0</v>
      </c>
      <c r="AI49" s="245"/>
      <c r="AJ49" s="245">
        <f t="shared" si="58"/>
        <v>0</v>
      </c>
      <c r="AK49" s="245"/>
      <c r="AL49" s="245">
        <f t="shared" si="59"/>
        <v>0</v>
      </c>
      <c r="AM49" s="245"/>
      <c r="AN49" s="245">
        <f t="shared" si="60"/>
        <v>0</v>
      </c>
      <c r="AO49" s="4"/>
      <c r="AP49" s="315">
        <f t="shared" si="61"/>
        <v>0</v>
      </c>
      <c r="AQ49" s="245"/>
      <c r="AR49" s="315">
        <f t="shared" si="62"/>
        <v>0</v>
      </c>
      <c r="AS49" s="245"/>
      <c r="AT49" s="315">
        <f t="shared" si="63"/>
        <v>0</v>
      </c>
      <c r="AU49" s="245"/>
      <c r="AV49" s="315">
        <f t="shared" si="64"/>
        <v>0</v>
      </c>
      <c r="AW49" s="4"/>
      <c r="AX49" s="246"/>
      <c r="AY49" s="1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7"/>
      <c r="BO49" s="243"/>
      <c r="BP49" s="1"/>
    </row>
    <row r="50" spans="1:68" ht="12" customHeight="1">
      <c r="A50" s="222" t="s">
        <v>68</v>
      </c>
      <c r="B50" s="14"/>
      <c r="C50" s="399">
        <v>8.9</v>
      </c>
      <c r="D50" s="400"/>
      <c r="E50" s="18"/>
      <c r="F50" s="326" t="s">
        <v>86</v>
      </c>
      <c r="G50" s="319"/>
      <c r="H50" s="394" t="s">
        <v>63</v>
      </c>
      <c r="I50" s="395"/>
      <c r="J50" s="395"/>
      <c r="K50" s="395"/>
      <c r="L50" s="223"/>
      <c r="M50" s="394"/>
      <c r="N50" s="396"/>
      <c r="O50" s="298"/>
      <c r="P50" s="321"/>
      <c r="Q50" s="322">
        <f t="shared" si="35"/>
        <v>0</v>
      </c>
      <c r="R50" s="298"/>
      <c r="S50" s="321"/>
      <c r="T50" s="322">
        <f t="shared" si="36"/>
        <v>0</v>
      </c>
      <c r="U50" s="298"/>
      <c r="V50" s="321"/>
      <c r="W50" s="322">
        <f t="shared" si="37"/>
        <v>0</v>
      </c>
      <c r="X50" s="298"/>
      <c r="Y50" s="321"/>
      <c r="Z50" s="322">
        <f t="shared" si="38"/>
        <v>0</v>
      </c>
      <c r="AA50" s="298"/>
      <c r="AB50" s="323"/>
      <c r="AC50" s="324"/>
      <c r="AD50" s="298"/>
      <c r="AE50" s="5">
        <f t="shared" si="54"/>
        <v>0</v>
      </c>
      <c r="AF50" s="5"/>
      <c r="AG50" s="1"/>
      <c r="AH50" s="245">
        <f t="shared" si="57"/>
        <v>0</v>
      </c>
      <c r="AI50" s="245"/>
      <c r="AJ50" s="245">
        <f t="shared" si="58"/>
        <v>0</v>
      </c>
      <c r="AK50" s="245"/>
      <c r="AL50" s="245">
        <f t="shared" si="59"/>
        <v>0</v>
      </c>
      <c r="AM50" s="245"/>
      <c r="AN50" s="245">
        <f t="shared" si="60"/>
        <v>0</v>
      </c>
      <c r="AO50" s="4"/>
      <c r="AP50" s="315">
        <f t="shared" si="61"/>
        <v>0</v>
      </c>
      <c r="AQ50" s="245"/>
      <c r="AR50" s="315">
        <f t="shared" si="62"/>
        <v>0</v>
      </c>
      <c r="AS50" s="245"/>
      <c r="AT50" s="315">
        <f t="shared" si="63"/>
        <v>0</v>
      </c>
      <c r="AU50" s="245"/>
      <c r="AV50" s="315">
        <f t="shared" si="64"/>
        <v>0</v>
      </c>
      <c r="AW50" s="4"/>
      <c r="AX50" s="246"/>
      <c r="AY50" s="1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7"/>
      <c r="BO50" s="243"/>
      <c r="BP50" s="1"/>
    </row>
    <row r="51" spans="1:68" ht="11.25">
      <c r="A51" s="221" t="s">
        <v>87</v>
      </c>
      <c r="B51" s="14"/>
      <c r="C51" s="399">
        <v>8.9</v>
      </c>
      <c r="D51" s="400"/>
      <c r="E51" s="18"/>
      <c r="F51" s="326">
        <v>4976653</v>
      </c>
      <c r="G51" s="319"/>
      <c r="H51" s="394" t="s">
        <v>70</v>
      </c>
      <c r="I51" s="395"/>
      <c r="J51" s="395"/>
      <c r="K51" s="395"/>
      <c r="L51" s="223"/>
      <c r="M51" s="394"/>
      <c r="N51" s="396"/>
      <c r="O51" s="298"/>
      <c r="P51" s="321"/>
      <c r="Q51" s="322">
        <f t="shared" si="35"/>
        <v>0</v>
      </c>
      <c r="R51" s="298"/>
      <c r="S51" s="321"/>
      <c r="T51" s="322">
        <f t="shared" si="36"/>
        <v>0</v>
      </c>
      <c r="U51" s="298"/>
      <c r="V51" s="321"/>
      <c r="W51" s="322">
        <f t="shared" si="37"/>
        <v>0</v>
      </c>
      <c r="X51" s="298"/>
      <c r="Y51" s="321"/>
      <c r="Z51" s="322">
        <f t="shared" si="38"/>
        <v>0</v>
      </c>
      <c r="AA51" s="298"/>
      <c r="AB51" s="323"/>
      <c r="AC51" s="324"/>
      <c r="AD51" s="298"/>
      <c r="AE51" s="5">
        <f t="shared" si="54"/>
        <v>0</v>
      </c>
      <c r="AF51" s="5"/>
      <c r="AG51" s="1"/>
      <c r="AH51" s="245">
        <f t="shared" si="57"/>
        <v>0</v>
      </c>
      <c r="AI51" s="245"/>
      <c r="AJ51" s="245">
        <f t="shared" si="58"/>
        <v>0</v>
      </c>
      <c r="AK51" s="245"/>
      <c r="AL51" s="245">
        <f t="shared" si="59"/>
        <v>0</v>
      </c>
      <c r="AM51" s="245"/>
      <c r="AN51" s="245">
        <f t="shared" si="60"/>
        <v>0</v>
      </c>
      <c r="AO51" s="4"/>
      <c r="AP51" s="315">
        <f t="shared" si="61"/>
        <v>0</v>
      </c>
      <c r="AQ51" s="245"/>
      <c r="AR51" s="315">
        <f t="shared" si="62"/>
        <v>0</v>
      </c>
      <c r="AS51" s="245"/>
      <c r="AT51" s="315">
        <f t="shared" si="63"/>
        <v>0</v>
      </c>
      <c r="AU51" s="245"/>
      <c r="AV51" s="315">
        <f t="shared" si="64"/>
        <v>0</v>
      </c>
      <c r="AW51" s="4"/>
      <c r="AX51" s="246"/>
      <c r="AY51" s="1"/>
      <c r="AZ51" s="316"/>
      <c r="BA51" s="316"/>
      <c r="BB51" s="316"/>
      <c r="BC51" s="316"/>
      <c r="BD51" s="316"/>
      <c r="BE51" s="316"/>
      <c r="BF51" s="316">
        <v>0</v>
      </c>
      <c r="BG51" s="316">
        <f t="shared" si="46"/>
        <v>0</v>
      </c>
      <c r="BH51" s="316">
        <f t="shared" si="47"/>
        <v>0</v>
      </c>
      <c r="BI51" s="316">
        <f t="shared" si="48"/>
        <v>0</v>
      </c>
      <c r="BJ51" s="316">
        <f t="shared" si="49"/>
        <v>0</v>
      </c>
      <c r="BK51" s="316">
        <f t="shared" si="50"/>
        <v>0</v>
      </c>
      <c r="BL51" s="316">
        <f t="shared" si="51"/>
        <v>0</v>
      </c>
      <c r="BM51" s="316">
        <f t="shared" si="52"/>
        <v>0</v>
      </c>
      <c r="BN51" s="317">
        <f t="shared" ref="BN51" si="66">SUM(BG51:BM51)</f>
        <v>0</v>
      </c>
      <c r="BO51" s="243"/>
      <c r="BP51" s="1"/>
    </row>
    <row r="52" spans="1:68" ht="11.25">
      <c r="A52" s="221" t="s">
        <v>71</v>
      </c>
      <c r="B52" s="14"/>
      <c r="C52" s="399">
        <v>8.9</v>
      </c>
      <c r="D52" s="400"/>
      <c r="E52" s="18"/>
      <c r="F52" s="326">
        <v>4977073</v>
      </c>
      <c r="G52" s="319"/>
      <c r="H52" s="394" t="s">
        <v>72</v>
      </c>
      <c r="I52" s="395"/>
      <c r="J52" s="395"/>
      <c r="K52" s="395"/>
      <c r="L52" s="223"/>
      <c r="M52" s="394"/>
      <c r="N52" s="396"/>
      <c r="O52" s="298"/>
      <c r="P52" s="321"/>
      <c r="Q52" s="322">
        <f t="shared" si="35"/>
        <v>0</v>
      </c>
      <c r="R52" s="298"/>
      <c r="S52" s="321"/>
      <c r="T52" s="322">
        <f t="shared" si="36"/>
        <v>0</v>
      </c>
      <c r="U52" s="298"/>
      <c r="V52" s="321"/>
      <c r="W52" s="322">
        <f t="shared" si="37"/>
        <v>0</v>
      </c>
      <c r="X52" s="298"/>
      <c r="Y52" s="321"/>
      <c r="Z52" s="322">
        <f t="shared" si="38"/>
        <v>0</v>
      </c>
      <c r="AA52" s="298"/>
      <c r="AB52" s="323"/>
      <c r="AC52" s="324"/>
      <c r="AD52" s="298"/>
      <c r="AE52" s="5">
        <f t="shared" si="54"/>
        <v>0</v>
      </c>
      <c r="AF52" s="5"/>
      <c r="AG52" s="1"/>
      <c r="AH52" s="245">
        <f t="shared" si="57"/>
        <v>0</v>
      </c>
      <c r="AI52" s="245"/>
      <c r="AJ52" s="245">
        <f t="shared" si="58"/>
        <v>0</v>
      </c>
      <c r="AK52" s="245"/>
      <c r="AL52" s="245">
        <f t="shared" si="59"/>
        <v>0</v>
      </c>
      <c r="AM52" s="245"/>
      <c r="AN52" s="245">
        <f t="shared" si="60"/>
        <v>0</v>
      </c>
      <c r="AO52" s="4"/>
      <c r="AP52" s="315">
        <f t="shared" si="61"/>
        <v>0</v>
      </c>
      <c r="AQ52" s="245"/>
      <c r="AR52" s="315">
        <f t="shared" si="62"/>
        <v>0</v>
      </c>
      <c r="AS52" s="245"/>
      <c r="AT52" s="315">
        <f t="shared" si="63"/>
        <v>0</v>
      </c>
      <c r="AU52" s="245"/>
      <c r="AV52" s="315">
        <f t="shared" si="64"/>
        <v>0</v>
      </c>
      <c r="AW52" s="4"/>
      <c r="AX52" s="246"/>
      <c r="AY52" s="1"/>
      <c r="AZ52" s="316"/>
      <c r="BA52" s="316"/>
      <c r="BB52" s="316"/>
      <c r="BC52" s="316"/>
      <c r="BD52" s="316"/>
      <c r="BE52" s="316"/>
      <c r="BF52" s="316">
        <v>0</v>
      </c>
      <c r="BG52" s="316">
        <f t="shared" si="46"/>
        <v>0</v>
      </c>
      <c r="BH52" s="316">
        <f t="shared" si="47"/>
        <v>0</v>
      </c>
      <c r="BI52" s="316">
        <f t="shared" si="48"/>
        <v>0</v>
      </c>
      <c r="BJ52" s="316">
        <f t="shared" si="49"/>
        <v>0</v>
      </c>
      <c r="BK52" s="316">
        <f t="shared" si="50"/>
        <v>0</v>
      </c>
      <c r="BL52" s="316">
        <f t="shared" si="51"/>
        <v>0</v>
      </c>
      <c r="BM52" s="316">
        <f t="shared" si="52"/>
        <v>0</v>
      </c>
      <c r="BN52" s="317">
        <f t="shared" ref="BN52" si="67">SUM(BG52:BM52)</f>
        <v>0</v>
      </c>
      <c r="BO52" s="243"/>
      <c r="BP52" s="1"/>
    </row>
    <row r="53" spans="1:68" ht="11.25">
      <c r="A53" s="221" t="s">
        <v>73</v>
      </c>
      <c r="B53" s="14"/>
      <c r="C53" s="399">
        <v>8.9</v>
      </c>
      <c r="D53" s="400"/>
      <c r="E53" s="18"/>
      <c r="F53" s="326">
        <v>4977013</v>
      </c>
      <c r="G53" s="319"/>
      <c r="H53" s="394" t="s">
        <v>72</v>
      </c>
      <c r="I53" s="395"/>
      <c r="J53" s="395"/>
      <c r="K53" s="395"/>
      <c r="L53" s="320"/>
      <c r="M53" s="394"/>
      <c r="N53" s="396"/>
      <c r="O53" s="298"/>
      <c r="P53" s="321"/>
      <c r="Q53" s="322">
        <f t="shared" si="35"/>
        <v>0</v>
      </c>
      <c r="R53" s="298"/>
      <c r="S53" s="321"/>
      <c r="T53" s="322">
        <f t="shared" si="36"/>
        <v>0</v>
      </c>
      <c r="U53" s="298"/>
      <c r="V53" s="321"/>
      <c r="W53" s="322">
        <f t="shared" si="37"/>
        <v>0</v>
      </c>
      <c r="X53" s="298"/>
      <c r="Y53" s="321"/>
      <c r="Z53" s="322">
        <f t="shared" si="38"/>
        <v>0</v>
      </c>
      <c r="AA53" s="298"/>
      <c r="AB53" s="323"/>
      <c r="AC53" s="324"/>
      <c r="AD53" s="298"/>
      <c r="AE53" s="5">
        <f t="shared" si="54"/>
        <v>0</v>
      </c>
      <c r="AF53" s="5"/>
      <c r="AG53" s="1"/>
      <c r="AH53" s="245">
        <f t="shared" si="57"/>
        <v>0</v>
      </c>
      <c r="AI53" s="245"/>
      <c r="AJ53" s="245">
        <f t="shared" si="58"/>
        <v>0</v>
      </c>
      <c r="AK53" s="245"/>
      <c r="AL53" s="245">
        <f t="shared" si="59"/>
        <v>0</v>
      </c>
      <c r="AM53" s="245"/>
      <c r="AN53" s="245">
        <f t="shared" si="60"/>
        <v>0</v>
      </c>
      <c r="AO53" s="4"/>
      <c r="AP53" s="315">
        <f t="shared" si="61"/>
        <v>0</v>
      </c>
      <c r="AQ53" s="245"/>
      <c r="AR53" s="315">
        <f t="shared" si="62"/>
        <v>0</v>
      </c>
      <c r="AS53" s="245"/>
      <c r="AT53" s="315">
        <f t="shared" si="63"/>
        <v>0</v>
      </c>
      <c r="AU53" s="245"/>
      <c r="AV53" s="315">
        <f t="shared" si="64"/>
        <v>0</v>
      </c>
      <c r="AW53" s="4"/>
      <c r="AX53" s="246"/>
      <c r="AY53" s="1"/>
      <c r="AZ53" s="316"/>
      <c r="BA53" s="316"/>
      <c r="BB53" s="316"/>
      <c r="BC53" s="316"/>
      <c r="BD53" s="316"/>
      <c r="BE53" s="316"/>
      <c r="BF53" s="316">
        <v>0</v>
      </c>
      <c r="BG53" s="316">
        <f t="shared" si="46"/>
        <v>0</v>
      </c>
      <c r="BH53" s="316">
        <f t="shared" si="47"/>
        <v>0</v>
      </c>
      <c r="BI53" s="316">
        <f t="shared" si="48"/>
        <v>0</v>
      </c>
      <c r="BJ53" s="316">
        <f t="shared" si="49"/>
        <v>0</v>
      </c>
      <c r="BK53" s="316">
        <f t="shared" si="50"/>
        <v>0</v>
      </c>
      <c r="BL53" s="316">
        <f t="shared" si="51"/>
        <v>0</v>
      </c>
      <c r="BM53" s="316">
        <f t="shared" si="52"/>
        <v>0</v>
      </c>
      <c r="BN53" s="317">
        <f t="shared" ref="BN53" si="68">SUM(BG53:BM53)</f>
        <v>0</v>
      </c>
      <c r="BO53" s="243"/>
      <c r="BP53" s="1"/>
    </row>
    <row r="54" spans="1:68" ht="11.25">
      <c r="A54" s="221" t="s">
        <v>74</v>
      </c>
      <c r="B54" s="14"/>
      <c r="C54" s="399">
        <v>8.9</v>
      </c>
      <c r="D54" s="400"/>
      <c r="E54" s="18"/>
      <c r="F54" s="327" t="s">
        <v>88</v>
      </c>
      <c r="G54" s="319"/>
      <c r="H54" s="401" t="s">
        <v>75</v>
      </c>
      <c r="I54" s="402"/>
      <c r="J54" s="402"/>
      <c r="K54" s="402"/>
      <c r="L54" s="320"/>
      <c r="M54" s="394"/>
      <c r="N54" s="396"/>
      <c r="O54" s="298"/>
      <c r="P54" s="321"/>
      <c r="Q54" s="322">
        <f t="shared" si="35"/>
        <v>0</v>
      </c>
      <c r="R54" s="298"/>
      <c r="S54" s="321"/>
      <c r="T54" s="322">
        <f t="shared" si="36"/>
        <v>0</v>
      </c>
      <c r="U54" s="298"/>
      <c r="V54" s="321"/>
      <c r="W54" s="322">
        <f t="shared" si="37"/>
        <v>0</v>
      </c>
      <c r="X54" s="298"/>
      <c r="Y54" s="321"/>
      <c r="Z54" s="322">
        <f t="shared" si="38"/>
        <v>0</v>
      </c>
      <c r="AA54" s="298"/>
      <c r="AB54" s="323"/>
      <c r="AC54" s="324"/>
      <c r="AD54" s="298"/>
      <c r="AE54" s="5">
        <f t="shared" si="54"/>
        <v>0</v>
      </c>
      <c r="AF54" s="5"/>
      <c r="AG54" s="1"/>
      <c r="AH54" s="245">
        <f t="shared" si="57"/>
        <v>0</v>
      </c>
      <c r="AI54" s="245"/>
      <c r="AJ54" s="245">
        <f t="shared" si="58"/>
        <v>0</v>
      </c>
      <c r="AK54" s="245"/>
      <c r="AL54" s="245">
        <f t="shared" si="59"/>
        <v>0</v>
      </c>
      <c r="AM54" s="245"/>
      <c r="AN54" s="245">
        <f t="shared" si="60"/>
        <v>0</v>
      </c>
      <c r="AO54" s="4"/>
      <c r="AP54" s="315">
        <f t="shared" si="61"/>
        <v>0</v>
      </c>
      <c r="AQ54" s="245"/>
      <c r="AR54" s="315">
        <f t="shared" si="62"/>
        <v>0</v>
      </c>
      <c r="AS54" s="245"/>
      <c r="AT54" s="315">
        <f t="shared" si="63"/>
        <v>0</v>
      </c>
      <c r="AU54" s="245"/>
      <c r="AV54" s="315">
        <f t="shared" si="64"/>
        <v>0</v>
      </c>
      <c r="AW54" s="4"/>
      <c r="AX54" s="246"/>
      <c r="AY54" s="1"/>
      <c r="AZ54" s="316"/>
      <c r="BA54" s="316"/>
      <c r="BB54" s="316"/>
      <c r="BC54" s="316"/>
      <c r="BD54" s="316"/>
      <c r="BE54" s="316"/>
      <c r="BF54" s="316">
        <v>0</v>
      </c>
      <c r="BG54" s="316">
        <f t="shared" si="46"/>
        <v>0</v>
      </c>
      <c r="BH54" s="316">
        <f t="shared" si="47"/>
        <v>0</v>
      </c>
      <c r="BI54" s="316">
        <f t="shared" si="48"/>
        <v>0</v>
      </c>
      <c r="BJ54" s="316">
        <f t="shared" si="49"/>
        <v>0</v>
      </c>
      <c r="BK54" s="316">
        <f t="shared" si="50"/>
        <v>0</v>
      </c>
      <c r="BL54" s="316">
        <f t="shared" si="51"/>
        <v>0</v>
      </c>
      <c r="BM54" s="316">
        <f t="shared" si="52"/>
        <v>0</v>
      </c>
      <c r="BN54" s="317">
        <f t="shared" ref="BN54" si="69">SUM(BG54:BM54)</f>
        <v>0</v>
      </c>
      <c r="BO54" s="243"/>
      <c r="BP54" s="1"/>
    </row>
    <row r="55" spans="1:68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5"/>
      <c r="M55" s="224"/>
      <c r="N55" s="226" t="s">
        <v>89</v>
      </c>
      <c r="O55" s="224"/>
      <c r="P55" s="227">
        <f>SUM(P42:P54)</f>
        <v>0</v>
      </c>
      <c r="Q55" s="227">
        <f>SUM(Q42:Q54)</f>
        <v>0</v>
      </c>
      <c r="R55" s="224"/>
      <c r="S55" s="227">
        <f>SUM(S42:S54)</f>
        <v>0</v>
      </c>
      <c r="T55" s="227">
        <f>SUM(T42:T54)</f>
        <v>0</v>
      </c>
      <c r="U55" s="228"/>
      <c r="V55" s="227">
        <f>SUM(V42:V54)</f>
        <v>0</v>
      </c>
      <c r="W55" s="227">
        <f>SUM(W42:W54)</f>
        <v>0</v>
      </c>
      <c r="X55" s="228"/>
      <c r="Y55" s="227">
        <f>SUM(Y42:Y54)</f>
        <v>0</v>
      </c>
      <c r="Z55" s="227">
        <f>SUM(Z42:Z54)</f>
        <v>0</v>
      </c>
      <c r="AA55" s="328"/>
      <c r="AB55" s="217"/>
      <c r="AC55" s="218"/>
      <c r="AD55" s="219"/>
      <c r="AE55" s="5"/>
      <c r="AF55" s="243"/>
      <c r="AG55" s="1"/>
      <c r="AH55" s="245"/>
      <c r="AI55" s="245"/>
      <c r="AJ55" s="245"/>
      <c r="AK55" s="245"/>
      <c r="AL55" s="245"/>
      <c r="AM55" s="245"/>
      <c r="AN55" s="245"/>
      <c r="AO55" s="4"/>
      <c r="AP55" s="315"/>
      <c r="AQ55" s="245"/>
      <c r="AR55" s="315"/>
      <c r="AS55" s="245"/>
      <c r="AT55" s="315"/>
      <c r="AU55" s="245"/>
      <c r="AV55" s="315"/>
      <c r="AW55" s="4"/>
      <c r="AX55" s="246"/>
      <c r="AY55" s="1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316"/>
      <c r="BL55" s="316"/>
      <c r="BM55" s="316"/>
      <c r="BN55" s="317"/>
      <c r="BO55" s="243"/>
      <c r="BP55" s="1"/>
    </row>
    <row r="56" spans="1:68" ht="12.75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9"/>
      <c r="O56" s="225"/>
      <c r="P56" s="230"/>
      <c r="Q56" s="230"/>
      <c r="R56" s="225"/>
      <c r="S56" s="230"/>
      <c r="T56" s="230"/>
      <c r="U56" s="231"/>
      <c r="V56" s="230"/>
      <c r="W56" s="229" t="s">
        <v>90</v>
      </c>
      <c r="X56" s="231"/>
      <c r="Y56" s="397">
        <f>SUM(P39, S39, V39, Y39,P55, S55, V55, Y55)</f>
        <v>0</v>
      </c>
      <c r="Z56" s="398"/>
      <c r="AA56" s="328"/>
      <c r="AB56" s="232"/>
      <c r="AC56" s="233"/>
      <c r="AD56" s="219"/>
      <c r="AE56" s="5">
        <v>1</v>
      </c>
      <c r="AF56" s="243"/>
      <c r="AG56" s="1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276"/>
      <c r="BA56" s="276"/>
      <c r="BB56" s="276"/>
      <c r="BC56" s="276"/>
      <c r="BD56" s="276"/>
      <c r="BE56" s="276"/>
      <c r="BF56" s="276"/>
      <c r="BG56" s="5"/>
      <c r="BH56" s="5"/>
      <c r="BI56" s="5"/>
      <c r="BJ56" s="5"/>
      <c r="BK56" s="5"/>
      <c r="BL56" s="5"/>
      <c r="BM56" s="5"/>
      <c r="BN56" s="5"/>
      <c r="BO56" s="243"/>
      <c r="BP56" s="1"/>
    </row>
    <row r="57" spans="1:68" ht="12" customHeight="1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5"/>
      <c r="M57" s="214"/>
      <c r="N57" s="234"/>
      <c r="O57" s="234"/>
      <c r="P57" s="234"/>
      <c r="Q57" s="234"/>
      <c r="R57" s="234"/>
      <c r="S57" s="383"/>
      <c r="T57" s="383"/>
      <c r="U57" s="383"/>
      <c r="V57" s="383"/>
      <c r="W57" s="383"/>
      <c r="X57" s="383"/>
      <c r="Y57" s="383"/>
      <c r="Z57" s="383"/>
      <c r="AA57" s="298"/>
      <c r="AB57" s="323"/>
      <c r="AC57" s="324"/>
      <c r="AD57" s="298"/>
      <c r="AE57" s="5">
        <v>1</v>
      </c>
      <c r="AF57" s="5"/>
      <c r="AG57" s="1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276"/>
      <c r="BA57" s="276"/>
      <c r="BB57" s="276"/>
      <c r="BC57" s="276"/>
      <c r="BD57" s="276"/>
      <c r="BE57" s="276"/>
      <c r="BF57" s="276"/>
      <c r="BG57" s="5"/>
      <c r="BH57" s="5"/>
      <c r="BI57" s="5"/>
      <c r="BJ57" s="5"/>
      <c r="BK57" s="5"/>
      <c r="BL57" s="5"/>
      <c r="BM57" s="5"/>
      <c r="BN57" s="5"/>
      <c r="BO57" s="243"/>
      <c r="BP57" s="1"/>
    </row>
    <row r="58" spans="1:68" ht="14.1" customHeight="1">
      <c r="A58" s="380" t="s">
        <v>91</v>
      </c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2"/>
      <c r="AA58" s="298"/>
      <c r="AB58" s="323"/>
      <c r="AC58" s="324"/>
      <c r="AD58" s="298"/>
      <c r="AE58" s="5">
        <v>1</v>
      </c>
      <c r="AF58" s="5"/>
      <c r="AG58" s="1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276"/>
      <c r="BA58" s="276"/>
      <c r="BB58" s="276"/>
      <c r="BC58" s="276"/>
      <c r="BD58" s="276"/>
      <c r="BE58" s="276"/>
      <c r="BF58" s="276"/>
      <c r="BG58" s="5"/>
      <c r="BH58" s="5"/>
      <c r="BI58" s="5"/>
      <c r="BJ58" s="5"/>
      <c r="BK58" s="5"/>
      <c r="BL58" s="5"/>
      <c r="BM58" s="5"/>
      <c r="BN58" s="5"/>
      <c r="BO58" s="243"/>
      <c r="BP58" s="1"/>
    </row>
    <row r="59" spans="1:68" ht="20.25" customHeight="1">
      <c r="A59" s="377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9"/>
      <c r="AA59" s="298"/>
      <c r="AB59" s="323"/>
      <c r="AC59" s="324"/>
      <c r="AD59" s="298"/>
      <c r="AE59" s="5">
        <v>1</v>
      </c>
      <c r="AF59" s="5"/>
      <c r="AG59" s="1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276"/>
      <c r="BA59" s="276"/>
      <c r="BB59" s="276"/>
      <c r="BC59" s="276"/>
      <c r="BD59" s="276"/>
      <c r="BE59" s="276"/>
      <c r="BF59" s="276"/>
      <c r="BG59" s="5"/>
      <c r="BH59" s="5"/>
      <c r="BI59" s="5"/>
      <c r="BJ59" s="5"/>
      <c r="BK59" s="5"/>
      <c r="BL59" s="5"/>
      <c r="BM59" s="5"/>
      <c r="BN59" s="5"/>
      <c r="BO59" s="243"/>
      <c r="BP59" s="1"/>
    </row>
    <row r="60" spans="1:68" ht="20.25" customHeight="1">
      <c r="A60" s="377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9"/>
      <c r="AA60" s="298"/>
      <c r="AB60" s="323"/>
      <c r="AC60" s="324"/>
      <c r="AD60" s="298"/>
      <c r="AE60" s="5">
        <v>1</v>
      </c>
      <c r="AF60" s="5"/>
      <c r="AG60" s="1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276"/>
      <c r="BA60" s="276"/>
      <c r="BB60" s="276"/>
      <c r="BC60" s="276"/>
      <c r="BD60" s="276"/>
      <c r="BE60" s="276"/>
      <c r="BF60" s="276"/>
      <c r="BG60" s="5"/>
      <c r="BH60" s="5"/>
      <c r="BI60" s="5"/>
      <c r="BJ60" s="5"/>
      <c r="BK60" s="5"/>
      <c r="BL60" s="5"/>
      <c r="BM60" s="5"/>
      <c r="BN60" s="5"/>
      <c r="BO60" s="243"/>
      <c r="BP60" s="1"/>
    </row>
    <row r="61" spans="1:68" ht="11.25">
      <c r="A61" s="1"/>
      <c r="C61" s="276"/>
      <c r="D61" s="5"/>
      <c r="E61" s="3"/>
      <c r="F61" s="11"/>
      <c r="G61" s="11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98"/>
      <c r="AB61" s="323"/>
      <c r="AC61" s="324"/>
      <c r="AD61" s="298"/>
      <c r="AE61" s="5"/>
      <c r="AF61" s="5"/>
      <c r="AG61" s="1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276"/>
      <c r="BA61" s="276"/>
      <c r="BB61" s="276"/>
      <c r="BC61" s="276"/>
      <c r="BD61" s="276"/>
      <c r="BE61" s="276"/>
      <c r="BF61" s="276"/>
      <c r="BG61" s="5"/>
      <c r="BH61" s="5"/>
      <c r="BI61" s="5"/>
      <c r="BJ61" s="5"/>
      <c r="BK61" s="5"/>
      <c r="BL61" s="5"/>
      <c r="BM61" s="5"/>
      <c r="BN61" s="5"/>
      <c r="BO61" s="243"/>
      <c r="BP61" s="1"/>
    </row>
    <row r="62" spans="1:68" ht="12.75" customHeight="1">
      <c r="A62" s="1"/>
      <c r="C62" s="276"/>
      <c r="D62" s="5"/>
      <c r="E62" s="3"/>
      <c r="F62" s="11"/>
      <c r="G62" s="11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276"/>
      <c r="BA62" s="276"/>
      <c r="BB62" s="276"/>
      <c r="BC62" s="276"/>
      <c r="BD62" s="276"/>
      <c r="BE62" s="276"/>
      <c r="BF62" s="276"/>
      <c r="BG62" s="5"/>
      <c r="BH62" s="5"/>
      <c r="BI62" s="5"/>
      <c r="BJ62" s="5"/>
      <c r="BK62" s="5"/>
      <c r="BL62" s="5"/>
      <c r="BM62" s="5"/>
      <c r="BN62" s="5"/>
      <c r="BO62" s="243"/>
      <c r="BP62" s="1"/>
    </row>
    <row r="63" spans="1:68" ht="11.25" customHeight="1">
      <c r="A63" s="1"/>
      <c r="C63" s="276"/>
      <c r="D63" s="5"/>
      <c r="E63" s="3"/>
      <c r="F63" s="11"/>
      <c r="G63" s="11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276"/>
      <c r="BA63" s="276"/>
      <c r="BB63" s="276"/>
      <c r="BC63" s="276"/>
      <c r="BD63" s="276"/>
      <c r="BE63" s="276"/>
      <c r="BF63" s="276"/>
      <c r="BG63" s="5"/>
      <c r="BH63" s="5"/>
      <c r="BI63" s="5"/>
      <c r="BJ63" s="5"/>
      <c r="BK63" s="5"/>
      <c r="BL63" s="5"/>
      <c r="BM63" s="5"/>
      <c r="BN63" s="5"/>
      <c r="BO63" s="243"/>
      <c r="BP63" s="1"/>
    </row>
    <row r="64" spans="1:68" ht="30" customHeight="1">
      <c r="A64" s="1"/>
      <c r="C64" s="276"/>
      <c r="D64" s="5"/>
      <c r="E64" s="3"/>
      <c r="F64" s="11"/>
      <c r="G64" s="11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276"/>
      <c r="BA64" s="276"/>
      <c r="BB64" s="276"/>
      <c r="BC64" s="276"/>
      <c r="BD64" s="276"/>
      <c r="BE64" s="276"/>
      <c r="BF64" s="276"/>
      <c r="BG64" s="5"/>
      <c r="BH64" s="5"/>
      <c r="BI64" s="5"/>
      <c r="BJ64" s="5"/>
      <c r="BK64" s="5"/>
      <c r="BL64" s="5"/>
      <c r="BM64" s="5"/>
      <c r="BN64" s="5"/>
      <c r="BO64" s="243"/>
      <c r="BP64" s="1"/>
    </row>
    <row r="65" spans="1:67" ht="30" customHeight="1">
      <c r="A65" s="1"/>
      <c r="C65" s="276"/>
      <c r="D65" s="5"/>
      <c r="E65" s="3"/>
      <c r="F65" s="11"/>
      <c r="G65" s="11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276"/>
      <c r="BA65" s="276"/>
      <c r="BB65" s="276"/>
      <c r="BC65" s="276"/>
      <c r="BD65" s="276"/>
      <c r="BE65" s="276"/>
      <c r="BF65" s="276"/>
      <c r="BG65" s="5"/>
      <c r="BH65" s="5"/>
      <c r="BI65" s="5"/>
      <c r="BJ65" s="5"/>
      <c r="BK65" s="5"/>
      <c r="BL65" s="5"/>
      <c r="BM65" s="5"/>
      <c r="BN65" s="5"/>
      <c r="BO65" s="243"/>
    </row>
    <row r="66" spans="1:67" ht="30" customHeight="1">
      <c r="A66" s="1"/>
      <c r="C66" s="276"/>
      <c r="D66" s="5"/>
      <c r="E66" s="3"/>
      <c r="F66" s="11"/>
      <c r="G66" s="11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11"/>
      <c r="AB66" s="11"/>
      <c r="AC66" s="11"/>
      <c r="AD66" s="11"/>
      <c r="AE66" s="5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329"/>
      <c r="BA66" s="329"/>
      <c r="BB66" s="329"/>
      <c r="BC66" s="329"/>
      <c r="BD66" s="329"/>
      <c r="BE66" s="329"/>
      <c r="BF66" s="329"/>
      <c r="BG66" s="11"/>
      <c r="BH66" s="11"/>
      <c r="BI66" s="11"/>
      <c r="BJ66" s="11"/>
      <c r="BK66" s="11"/>
      <c r="BL66" s="11"/>
      <c r="BM66" s="11"/>
      <c r="BN66" s="11"/>
      <c r="BO66" s="330"/>
    </row>
    <row r="67" spans="1:67" ht="30" customHeight="1">
      <c r="A67" s="1"/>
      <c r="C67" s="276"/>
      <c r="D67" s="5"/>
      <c r="E67" s="3"/>
      <c r="F67" s="11"/>
      <c r="G67" s="11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1"/>
      <c r="AC67" s="4"/>
      <c r="AD67" s="4"/>
      <c r="AE67" s="243"/>
      <c r="AF67" s="243"/>
      <c r="AH67" s="331"/>
      <c r="AI67" s="331"/>
      <c r="AJ67" s="331"/>
      <c r="AK67" s="331"/>
      <c r="AL67" s="331"/>
      <c r="AM67" s="331"/>
      <c r="AN67" s="331"/>
      <c r="AO67" s="4"/>
      <c r="AP67" s="331"/>
      <c r="AQ67" s="331"/>
      <c r="AR67" s="331"/>
      <c r="AS67" s="331"/>
      <c r="AT67" s="331"/>
      <c r="AU67" s="331"/>
      <c r="AV67" s="331"/>
      <c r="AW67" s="4"/>
      <c r="AX67" s="246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30" customHeight="1">
      <c r="A68" s="1"/>
      <c r="C68" s="276"/>
      <c r="D68" s="5"/>
      <c r="E68" s="3"/>
      <c r="F68" s="11"/>
      <c r="G68" s="11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1"/>
      <c r="AC68" s="4"/>
      <c r="AD68" s="4"/>
      <c r="AE68" s="243"/>
      <c r="AF68" s="243"/>
      <c r="AH68" s="331"/>
      <c r="AI68" s="331"/>
      <c r="AJ68" s="331"/>
      <c r="AK68" s="331"/>
      <c r="AL68" s="331"/>
      <c r="AM68" s="331"/>
      <c r="AN68" s="331"/>
      <c r="AO68" s="4"/>
      <c r="AP68" s="331"/>
      <c r="AQ68" s="331"/>
      <c r="AR68" s="331"/>
      <c r="AS68" s="331"/>
      <c r="AT68" s="331"/>
      <c r="AU68" s="331"/>
      <c r="AV68" s="331"/>
      <c r="AW68" s="4"/>
      <c r="AX68" s="246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30" customHeight="1">
      <c r="A69" s="1"/>
      <c r="C69" s="276"/>
      <c r="D69" s="5"/>
      <c r="E69" s="3"/>
      <c r="F69" s="11"/>
      <c r="G69" s="11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1"/>
      <c r="AC69" s="4"/>
      <c r="AD69" s="4"/>
      <c r="AE69" s="243"/>
      <c r="AF69" s="243"/>
      <c r="AH69" s="331"/>
      <c r="AI69" s="331"/>
      <c r="AJ69" s="331"/>
      <c r="AK69" s="331"/>
      <c r="AL69" s="331"/>
      <c r="AM69" s="331"/>
      <c r="AN69" s="331"/>
      <c r="AO69" s="4"/>
      <c r="AP69" s="331"/>
      <c r="AQ69" s="331"/>
      <c r="AR69" s="331"/>
      <c r="AS69" s="331"/>
      <c r="AT69" s="331"/>
      <c r="AU69" s="331"/>
      <c r="AV69" s="331"/>
      <c r="AW69" s="4"/>
      <c r="AX69" s="246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</sheetData>
  <sheetProtection algorithmName="SHA-512" hashValue="h9bxlCNXeZsPYf9NefXggf+wfXj9St4xbkdCkhYSwRyAu73VVBt+w0jUx7FzfSPXxjZfRI/kImKAbEePPnf1vA==" saltValue="zFwjZ413dx2JROKoye9jqA==" spinCount="100000" sheet="1" selectLockedCells="1" autoFilter="0"/>
  <autoFilter ref="AE1:AE70" xr:uid="{00000000-0009-0000-0000-000000000000}"/>
  <sortState xmlns:xlrd2="http://schemas.microsoft.com/office/spreadsheetml/2017/richdata2" ref="A26:A46">
    <sortCondition ref="A26:A46"/>
  </sortState>
  <customSheetViews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/>
      <headerFooter alignWithMargins="0">
        <oddHeader>&amp;Rprinted on: &amp;D</oddHeader>
      </headerFooter>
      <autoFilter ref="B1" xr:uid="{00000000-0000-0000-0000-000000000000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/>
      <headerFooter alignWithMargins="0">
        <oddHeader>&amp;Rprinted on: &amp;D</oddHeader>
      </headerFooter>
      <autoFilter ref="B1" xr:uid="{00000000-0000-0000-0000-000000000000}"/>
    </customSheetView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/>
      <headerFooter alignWithMargins="0">
        <oddHeader>&amp;Rprinted on: &amp;D</oddHeader>
      </headerFooter>
      <autoFilter ref="B1" xr:uid="{00000000-0000-0000-0000-000000000000}"/>
    </customSheetView>
  </customSheetViews>
  <mergeCells count="122">
    <mergeCell ref="M53:N53"/>
    <mergeCell ref="H53:K53"/>
    <mergeCell ref="M52:N52"/>
    <mergeCell ref="H52:K52"/>
    <mergeCell ref="C42:D42"/>
    <mergeCell ref="C43:D43"/>
    <mergeCell ref="C44:D44"/>
    <mergeCell ref="C45:D45"/>
    <mergeCell ref="C46:D46"/>
    <mergeCell ref="C47:D47"/>
    <mergeCell ref="C48:D48"/>
    <mergeCell ref="M48:N48"/>
    <mergeCell ref="H48:K48"/>
    <mergeCell ref="M47:N47"/>
    <mergeCell ref="H47:K47"/>
    <mergeCell ref="M46:N46"/>
    <mergeCell ref="H46:K46"/>
    <mergeCell ref="C34:D34"/>
    <mergeCell ref="M51:N51"/>
    <mergeCell ref="H51:K51"/>
    <mergeCell ref="M50:N50"/>
    <mergeCell ref="H50:K50"/>
    <mergeCell ref="M49:N49"/>
    <mergeCell ref="H49:K49"/>
    <mergeCell ref="M54:N54"/>
    <mergeCell ref="H54:K54"/>
    <mergeCell ref="H42:K42"/>
    <mergeCell ref="M42:N42"/>
    <mergeCell ref="H43:K43"/>
    <mergeCell ref="M43:N43"/>
    <mergeCell ref="H44:K44"/>
    <mergeCell ref="M44:N44"/>
    <mergeCell ref="H45:K45"/>
    <mergeCell ref="M45:N45"/>
    <mergeCell ref="C49:D49"/>
    <mergeCell ref="C50:D50"/>
    <mergeCell ref="C51:D51"/>
    <mergeCell ref="C52:D52"/>
    <mergeCell ref="C53:D53"/>
    <mergeCell ref="C54:D54"/>
    <mergeCell ref="N41:Z41"/>
    <mergeCell ref="M30:N30"/>
    <mergeCell ref="C23:D23"/>
    <mergeCell ref="C27:D27"/>
    <mergeCell ref="C28:D28"/>
    <mergeCell ref="C29:D29"/>
    <mergeCell ref="C30:D30"/>
    <mergeCell ref="C31:D31"/>
    <mergeCell ref="C32:D32"/>
    <mergeCell ref="C33:D33"/>
    <mergeCell ref="B13:I13"/>
    <mergeCell ref="B14:I14"/>
    <mergeCell ref="P13:Z13"/>
    <mergeCell ref="P14:Z14"/>
    <mergeCell ref="P15:Z15"/>
    <mergeCell ref="H26:K26"/>
    <mergeCell ref="M26:N26"/>
    <mergeCell ref="C35:D35"/>
    <mergeCell ref="C36:D36"/>
    <mergeCell ref="C26:D26"/>
    <mergeCell ref="M33:N33"/>
    <mergeCell ref="H34:K34"/>
    <mergeCell ref="M34:N34"/>
    <mergeCell ref="H35:K35"/>
    <mergeCell ref="M35:N35"/>
    <mergeCell ref="H36:K36"/>
    <mergeCell ref="M36:N36"/>
    <mergeCell ref="H27:K27"/>
    <mergeCell ref="M27:N27"/>
    <mergeCell ref="H28:K28"/>
    <mergeCell ref="M28:N28"/>
    <mergeCell ref="H29:K29"/>
    <mergeCell ref="M29:N29"/>
    <mergeCell ref="H30:K30"/>
    <mergeCell ref="A60:Z60"/>
    <mergeCell ref="A59:Z59"/>
    <mergeCell ref="A58:Z58"/>
    <mergeCell ref="S57:Z57"/>
    <mergeCell ref="AB21:AC21"/>
    <mergeCell ref="V21:W21"/>
    <mergeCell ref="Y21:Z21"/>
    <mergeCell ref="S21:T21"/>
    <mergeCell ref="M23:N23"/>
    <mergeCell ref="P21:Q21"/>
    <mergeCell ref="K21:N21"/>
    <mergeCell ref="M22:N22"/>
    <mergeCell ref="H31:K31"/>
    <mergeCell ref="M31:N31"/>
    <mergeCell ref="H32:K32"/>
    <mergeCell ref="M32:N32"/>
    <mergeCell ref="H33:K33"/>
    <mergeCell ref="Y56:Z56"/>
    <mergeCell ref="C37:D37"/>
    <mergeCell ref="C38:D38"/>
    <mergeCell ref="H38:K38"/>
    <mergeCell ref="M38:N38"/>
    <mergeCell ref="H37:K37"/>
    <mergeCell ref="M37:N37"/>
    <mergeCell ref="A6:Z6"/>
    <mergeCell ref="B11:C11"/>
    <mergeCell ref="H23:K23"/>
    <mergeCell ref="C22:D22"/>
    <mergeCell ref="N25:Z25"/>
    <mergeCell ref="P11:U11"/>
    <mergeCell ref="J18:Z18"/>
    <mergeCell ref="G17:I17"/>
    <mergeCell ref="J17:M17"/>
    <mergeCell ref="N17:Z17"/>
    <mergeCell ref="P20:Z20"/>
    <mergeCell ref="B15:I15"/>
    <mergeCell ref="E18:F18"/>
    <mergeCell ref="P8:Z8"/>
    <mergeCell ref="P9:Z9"/>
    <mergeCell ref="P10:Z10"/>
    <mergeCell ref="P12:Z12"/>
    <mergeCell ref="W11:Z11"/>
    <mergeCell ref="B10:I10"/>
    <mergeCell ref="E11:I11"/>
    <mergeCell ref="G18:I18"/>
    <mergeCell ref="B8:I8"/>
    <mergeCell ref="B9:I9"/>
    <mergeCell ref="B12:I12"/>
  </mergeCells>
  <phoneticPr fontId="0" type="noConversion"/>
  <conditionalFormatting sqref="C27:C38">
    <cfRule type="cellIs" dxfId="4" priority="13" stopIfTrue="1" operator="notEqual">
      <formula>#REF!</formula>
    </cfRule>
  </conditionalFormatting>
  <conditionalFormatting sqref="C26">
    <cfRule type="cellIs" dxfId="3" priority="7" stopIfTrue="1" operator="notEqual">
      <formula>#REF!</formula>
    </cfRule>
  </conditionalFormatting>
  <conditionalFormatting sqref="C43">
    <cfRule type="cellIs" dxfId="2" priority="5" stopIfTrue="1" operator="notEqual">
      <formula>#REF!</formula>
    </cfRule>
  </conditionalFormatting>
  <conditionalFormatting sqref="C42">
    <cfRule type="cellIs" dxfId="1" priority="4" stopIfTrue="1" operator="notEqual">
      <formula>#REF!</formula>
    </cfRule>
  </conditionalFormatting>
  <conditionalFormatting sqref="C44:C54">
    <cfRule type="cellIs" dxfId="0" priority="1" stopIfTrue="1" operator="notEqual">
      <formula>#REF!</formula>
    </cfRule>
  </conditionalFormatting>
  <printOptions horizontalCentered="1"/>
  <pageMargins left="0" right="0" top="0.36" bottom="0.13" header="0.18" footer="0.05"/>
  <pageSetup scale="91" orientation="portrait" r:id="rId1"/>
  <headerFooter alignWithMargins="0">
    <oddHeader>&amp;Rprinted on: &amp;D</oddHeader>
    <oddFooter>&amp;C&amp;Pof&amp;N</oddFooter>
  </headerFooter>
  <ignoredErrors>
    <ignoredError sqref="Q26:Z26 Q42:Z42 R47:S48 R46 R54:S54 R53:S53 R50:S52 R49 R43:S45 Q43:Q54 X43:Y45 X50:Y52 X53 X54:Y54 X47:Y48 X49:Y49 U43:V45 U50:V51 U53:V53 U54:V54 U47:V48 U49:V49 U46 X46 T43:T45 T47:T48 T46 Z46 V46:W46 T50:T52 T49 W49 W47:W48 T54 W54 T53 W53 W50:W52 W43:W45 Z49 Z47:Z48 Z54 Y53:Z53 Z50:Z52 Z43:Z45 U52 X27:Y33 X37:Y37 X38 X34:Y34 U27:V33 U37:V37 U38:V38 R27:S33 U34:V34 R34 X35 U35 R35 R36:S37 R38:S38 Q27:Q33 Q38 T38 Q36:Q37 T36:T37 Q35 S35:T35 V35:W35 Y35:Z35 Q34 S34:T34 W34 T27:T33 W38 W36:W37 W27:W33 Z34 Y38:Z38 Z36:Z37 Z27:Z33 U36 X36" unlockedFormula="1"/>
    <ignoredError sqref="F42:F50 F52:F5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T44"/>
  <sheetViews>
    <sheetView showGridLines="0" showZeros="0" workbookViewId="0">
      <selection activeCell="E28" sqref="E28"/>
    </sheetView>
  </sheetViews>
  <sheetFormatPr defaultColWidth="9.140625" defaultRowHeight="11.25"/>
  <cols>
    <col min="1" max="1" width="17.140625" style="27" customWidth="1"/>
    <col min="2" max="2" width="0.85546875" style="27" customWidth="1"/>
    <col min="3" max="3" width="10.7109375" style="27" customWidth="1"/>
    <col min="4" max="4" width="1.42578125" style="27" customWidth="1"/>
    <col min="5" max="5" width="10.7109375" style="27" customWidth="1"/>
    <col min="6" max="6" width="1" style="27" customWidth="1"/>
    <col min="7" max="7" width="10.7109375" style="27" customWidth="1"/>
    <col min="8" max="8" width="1.140625" style="27" customWidth="1"/>
    <col min="9" max="9" width="10.7109375" style="27" customWidth="1"/>
    <col min="10" max="10" width="1.28515625" style="27" customWidth="1"/>
    <col min="11" max="11" width="10.7109375" style="27" customWidth="1"/>
    <col min="12" max="12" width="1.140625" style="27" customWidth="1"/>
    <col min="13" max="13" width="10.7109375" style="27" customWidth="1"/>
    <col min="14" max="14" width="1" style="27" customWidth="1"/>
    <col min="15" max="15" width="10.7109375" style="27" customWidth="1"/>
    <col min="16" max="16" width="1.7109375" style="27" customWidth="1"/>
    <col min="17" max="17" width="9.28515625" style="28" customWidth="1"/>
    <col min="18" max="18" width="8.42578125" style="27" customWidth="1"/>
    <col min="19" max="19" width="8.42578125" style="29" hidden="1" customWidth="1"/>
    <col min="20" max="31" width="7" style="27" customWidth="1"/>
    <col min="32" max="32" width="9.140625" style="27" customWidth="1"/>
    <col min="33" max="33" width="2.42578125" style="27" customWidth="1"/>
    <col min="34" max="46" width="9.140625" style="27" customWidth="1"/>
    <col min="47" max="16384" width="9.140625" style="27"/>
  </cols>
  <sheetData>
    <row r="1" spans="1:44" ht="12" thickBot="1"/>
    <row r="2" spans="1:44">
      <c r="B2" s="30"/>
      <c r="C2" s="31" t="str">
        <f>IF('2020 Finished Grass Order Form'!B21="","",'2020 Finished Grass Order Form'!B21)</f>
        <v/>
      </c>
      <c r="D2" s="32"/>
      <c r="E2" s="31" t="e">
        <f>IF('2020 Finished Grass Order Form'!#REF!="","",'2020 Finished Grass Order Form'!#REF!)</f>
        <v>#REF!</v>
      </c>
      <c r="F2" s="32"/>
      <c r="G2" s="31" t="str">
        <f>IF('2020 Finished Grass Order Form'!K21="","",'2020 Finished Grass Order Form'!K21)</f>
        <v>Ship Date</v>
      </c>
      <c r="H2" s="32"/>
      <c r="I2" s="31" t="str">
        <f>IF('2020 Finished Grass Order Form'!S21="","",'2020 Finished Grass Order Form'!S21)</f>
        <v/>
      </c>
      <c r="J2" s="32"/>
      <c r="K2" s="31" t="str">
        <f>IF('2020 Finished Grass Order Form'!V21="","",'2020 Finished Grass Order Form'!V21)</f>
        <v/>
      </c>
      <c r="L2" s="32"/>
      <c r="M2" s="31" t="str">
        <f>IF('2020 Finished Grass Order Form'!Y21="","",'2020 Finished Grass Order Form'!Y21)</f>
        <v/>
      </c>
      <c r="N2" s="33"/>
      <c r="O2" s="149"/>
      <c r="P2" s="34"/>
      <c r="Q2" s="35" t="s">
        <v>92</v>
      </c>
      <c r="R2" s="36" t="s">
        <v>93</v>
      </c>
      <c r="S2" s="37" t="s">
        <v>94</v>
      </c>
    </row>
    <row r="3" spans="1:44" ht="12" thickBot="1">
      <c r="B3" s="30"/>
      <c r="C3" s="38" t="s">
        <v>95</v>
      </c>
      <c r="D3" s="33"/>
      <c r="E3" s="38" t="s">
        <v>95</v>
      </c>
      <c r="F3" s="33"/>
      <c r="G3" s="38" t="s">
        <v>95</v>
      </c>
      <c r="H3" s="33"/>
      <c r="I3" s="38" t="s">
        <v>95</v>
      </c>
      <c r="J3" s="33"/>
      <c r="K3" s="38" t="s">
        <v>95</v>
      </c>
      <c r="L3" s="33"/>
      <c r="M3" s="38" t="s">
        <v>95</v>
      </c>
      <c r="N3" s="33"/>
      <c r="O3" s="150" t="s">
        <v>96</v>
      </c>
      <c r="P3" s="34"/>
      <c r="Q3" s="39" t="s">
        <v>97</v>
      </c>
      <c r="R3" s="40" t="s">
        <v>98</v>
      </c>
      <c r="S3" s="41" t="s">
        <v>99</v>
      </c>
    </row>
    <row r="4" spans="1:44" ht="12" thickBot="1">
      <c r="A4" s="151" t="s">
        <v>100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  <c r="P4" s="155"/>
      <c r="Q4" s="156"/>
      <c r="R4" s="156"/>
      <c r="S4" s="156"/>
    </row>
    <row r="5" spans="1:44">
      <c r="A5" s="42" t="s">
        <v>101</v>
      </c>
      <c r="B5" s="157"/>
      <c r="C5" s="43" t="e">
        <f>SUM('2020 Finished Grass Order Form'!#REF!)</f>
        <v>#REF!</v>
      </c>
      <c r="D5" s="44"/>
      <c r="E5" s="43" t="e">
        <f>SUM('2020 Finished Grass Order Form'!#REF!)</f>
        <v>#REF!</v>
      </c>
      <c r="F5" s="44"/>
      <c r="G5" s="43" t="e">
        <f>SUM('2020 Finished Grass Order Form'!#REF!)</f>
        <v>#REF!</v>
      </c>
      <c r="H5" s="44"/>
      <c r="I5" s="43" t="e">
        <f>SUM('2020 Finished Grass Order Form'!#REF!)</f>
        <v>#REF!</v>
      </c>
      <c r="J5" s="44"/>
      <c r="K5" s="43" t="e">
        <f>SUM('2020 Finished Grass Order Form'!#REF!)</f>
        <v>#REF!</v>
      </c>
      <c r="L5" s="44"/>
      <c r="M5" s="43" t="e">
        <f>SUM('2020 Finished Grass Order Form'!#REF!)</f>
        <v>#REF!</v>
      </c>
      <c r="N5" s="44"/>
      <c r="O5" s="158" t="e">
        <f>SUM(C5:M5)</f>
        <v>#REF!</v>
      </c>
      <c r="P5" s="45"/>
      <c r="Q5" s="35" t="e">
        <f>SUM('2020 Finished Grass Order Form'!#REF!)</f>
        <v>#REF!</v>
      </c>
      <c r="R5" s="46" t="str">
        <f t="shared" ref="R5:R30" si="0">IF(ISERROR(O5/Q5),"",(O5/Q5))</f>
        <v/>
      </c>
      <c r="S5" s="37">
        <v>1</v>
      </c>
      <c r="AF5" s="47" t="e">
        <f t="shared" ref="AF5:AF10" si="1">O5*$S5</f>
        <v>#REF!</v>
      </c>
      <c r="AG5" s="48"/>
      <c r="AH5" s="49" t="e">
        <f>Q5*$S5</f>
        <v>#REF!</v>
      </c>
    </row>
    <row r="6" spans="1:44">
      <c r="A6" s="50" t="s">
        <v>102</v>
      </c>
      <c r="B6" s="157"/>
      <c r="C6" s="44" t="e">
        <f>SUM('2020 Finished Grass Order Form'!#REF!)</f>
        <v>#REF!</v>
      </c>
      <c r="D6" s="44"/>
      <c r="E6" s="44" t="e">
        <f>SUM('2020 Finished Grass Order Form'!#REF!)</f>
        <v>#REF!</v>
      </c>
      <c r="F6" s="44"/>
      <c r="G6" s="44" t="e">
        <f>SUM('2020 Finished Grass Order Form'!#REF!)</f>
        <v>#REF!</v>
      </c>
      <c r="H6" s="44"/>
      <c r="I6" s="44" t="e">
        <f>SUM('2020 Finished Grass Order Form'!#REF!)</f>
        <v>#REF!</v>
      </c>
      <c r="J6" s="44"/>
      <c r="K6" s="44" t="e">
        <f>SUM('2020 Finished Grass Order Form'!#REF!)</f>
        <v>#REF!</v>
      </c>
      <c r="L6" s="44"/>
      <c r="M6" s="44" t="e">
        <f>SUM('2020 Finished Grass Order Form'!#REF!)</f>
        <v>#REF!</v>
      </c>
      <c r="N6" s="44"/>
      <c r="O6" s="159" t="e">
        <f>SUM(C6:M6)</f>
        <v>#REF!</v>
      </c>
      <c r="P6" s="45"/>
      <c r="Q6" s="51" t="e">
        <f>SUM('2020 Finished Grass Order Form'!#REF!)</f>
        <v>#REF!</v>
      </c>
      <c r="R6" s="52" t="str">
        <f t="shared" si="0"/>
        <v/>
      </c>
      <c r="S6" s="53">
        <v>1</v>
      </c>
      <c r="AF6" s="47" t="e">
        <f t="shared" si="1"/>
        <v>#REF!</v>
      </c>
      <c r="AG6" s="48"/>
      <c r="AH6" s="49" t="e">
        <f t="shared" ref="AH6:AH30" si="2">Q6*$S6</f>
        <v>#REF!</v>
      </c>
    </row>
    <row r="7" spans="1:44">
      <c r="A7" s="50" t="s">
        <v>103</v>
      </c>
      <c r="B7" s="157"/>
      <c r="C7" s="44" t="e">
        <f>SUM('2020 Finished Grass Order Form'!#REF!)</f>
        <v>#REF!</v>
      </c>
      <c r="D7" s="44"/>
      <c r="E7" s="44" t="e">
        <f>SUM('2020 Finished Grass Order Form'!#REF!)</f>
        <v>#REF!</v>
      </c>
      <c r="F7" s="44"/>
      <c r="G7" s="44" t="e">
        <f>SUM('2020 Finished Grass Order Form'!#REF!)</f>
        <v>#REF!</v>
      </c>
      <c r="H7" s="44"/>
      <c r="I7" s="44" t="e">
        <f>SUM('2020 Finished Grass Order Form'!#REF!)</f>
        <v>#REF!</v>
      </c>
      <c r="J7" s="44"/>
      <c r="K7" s="44" t="e">
        <f>SUM('2020 Finished Grass Order Form'!#REF!)</f>
        <v>#REF!</v>
      </c>
      <c r="L7" s="44"/>
      <c r="M7" s="44" t="e">
        <f>SUM('2020 Finished Grass Order Form'!#REF!)</f>
        <v>#REF!</v>
      </c>
      <c r="N7" s="44"/>
      <c r="O7" s="159" t="e">
        <f t="shared" ref="O7:O30" si="3">SUM(C7:M7)</f>
        <v>#REF!</v>
      </c>
      <c r="P7" s="45"/>
      <c r="Q7" s="51" t="e">
        <f>SUM('2020 Finished Grass Order Form'!#REF!)</f>
        <v>#REF!</v>
      </c>
      <c r="R7" s="52" t="str">
        <f t="shared" si="0"/>
        <v/>
      </c>
      <c r="S7" s="53">
        <v>1</v>
      </c>
      <c r="AF7" s="47" t="e">
        <f t="shared" si="1"/>
        <v>#REF!</v>
      </c>
      <c r="AG7" s="48"/>
      <c r="AH7" s="49" t="e">
        <f t="shared" si="2"/>
        <v>#REF!</v>
      </c>
    </row>
    <row r="8" spans="1:44">
      <c r="A8" s="50" t="s">
        <v>104</v>
      </c>
      <c r="B8" s="157"/>
      <c r="C8" s="44" t="e">
        <f>SUM('2020 Finished Grass Order Form'!#REF!)</f>
        <v>#REF!</v>
      </c>
      <c r="D8" s="44"/>
      <c r="E8" s="44" t="e">
        <f>SUM('2020 Finished Grass Order Form'!#REF!)</f>
        <v>#REF!</v>
      </c>
      <c r="F8" s="44"/>
      <c r="G8" s="44" t="e">
        <f>SUM('2020 Finished Grass Order Form'!#REF!)</f>
        <v>#REF!</v>
      </c>
      <c r="H8" s="44"/>
      <c r="I8" s="44" t="e">
        <f>SUM('2020 Finished Grass Order Form'!#REF!)</f>
        <v>#REF!</v>
      </c>
      <c r="J8" s="44"/>
      <c r="K8" s="44" t="e">
        <f>SUM('2020 Finished Grass Order Form'!#REF!)</f>
        <v>#REF!</v>
      </c>
      <c r="L8" s="44"/>
      <c r="M8" s="44" t="e">
        <f>SUM('2020 Finished Grass Order Form'!#REF!)</f>
        <v>#REF!</v>
      </c>
      <c r="N8" s="44"/>
      <c r="O8" s="159" t="e">
        <f t="shared" si="3"/>
        <v>#REF!</v>
      </c>
      <c r="P8" s="45"/>
      <c r="Q8" s="51" t="e">
        <f>SUM('2020 Finished Grass Order Form'!#REF!)</f>
        <v>#REF!</v>
      </c>
      <c r="R8" s="52" t="str">
        <f t="shared" si="0"/>
        <v/>
      </c>
      <c r="S8" s="53">
        <v>1</v>
      </c>
      <c r="AF8" s="47" t="e">
        <f t="shared" si="1"/>
        <v>#REF!</v>
      </c>
      <c r="AG8" s="48"/>
      <c r="AH8" s="49" t="e">
        <f t="shared" si="2"/>
        <v>#REF!</v>
      </c>
    </row>
    <row r="9" spans="1:44">
      <c r="A9" s="50" t="s">
        <v>105</v>
      </c>
      <c r="B9" s="157"/>
      <c r="C9" s="44" t="e">
        <f>SUM('2020 Finished Grass Order Form'!#REF!)</f>
        <v>#REF!</v>
      </c>
      <c r="D9" s="44"/>
      <c r="E9" s="44" t="e">
        <f>SUM('2020 Finished Grass Order Form'!#REF!)</f>
        <v>#REF!</v>
      </c>
      <c r="F9" s="44"/>
      <c r="G9" s="44" t="e">
        <f>SUM('2020 Finished Grass Order Form'!#REF!)</f>
        <v>#REF!</v>
      </c>
      <c r="H9" s="44"/>
      <c r="I9" s="44" t="e">
        <f>SUM('2020 Finished Grass Order Form'!#REF!)</f>
        <v>#REF!</v>
      </c>
      <c r="J9" s="44"/>
      <c r="K9" s="44" t="e">
        <f>SUM('2020 Finished Grass Order Form'!#REF!)</f>
        <v>#REF!</v>
      </c>
      <c r="L9" s="44"/>
      <c r="M9" s="44" t="e">
        <f>SUM('2020 Finished Grass Order Form'!#REF!)</f>
        <v>#REF!</v>
      </c>
      <c r="N9" s="44"/>
      <c r="O9" s="159" t="e">
        <f t="shared" si="3"/>
        <v>#REF!</v>
      </c>
      <c r="P9" s="45"/>
      <c r="Q9" s="51" t="e">
        <f>SUM('2020 Finished Grass Order Form'!#REF!)</f>
        <v>#REF!</v>
      </c>
      <c r="R9" s="52" t="str">
        <f t="shared" si="0"/>
        <v/>
      </c>
      <c r="S9" s="53">
        <v>1</v>
      </c>
      <c r="AF9" s="47" t="e">
        <f t="shared" si="1"/>
        <v>#REF!</v>
      </c>
      <c r="AG9" s="48"/>
      <c r="AH9" s="49" t="e">
        <f t="shared" si="2"/>
        <v>#REF!</v>
      </c>
    </row>
    <row r="10" spans="1:44">
      <c r="A10" s="50" t="s">
        <v>106</v>
      </c>
      <c r="B10" s="157"/>
      <c r="C10" s="44" t="e">
        <f>SUM('2020 Finished Grass Order Form'!#REF!)</f>
        <v>#REF!</v>
      </c>
      <c r="D10" s="44"/>
      <c r="E10" s="44" t="e">
        <f>SUM('2020 Finished Grass Order Form'!#REF!)</f>
        <v>#REF!</v>
      </c>
      <c r="F10" s="44"/>
      <c r="G10" s="44" t="e">
        <f>SUM('2020 Finished Grass Order Form'!#REF!)</f>
        <v>#REF!</v>
      </c>
      <c r="H10" s="44"/>
      <c r="I10" s="44" t="e">
        <f>SUM('2020 Finished Grass Order Form'!#REF!)</f>
        <v>#REF!</v>
      </c>
      <c r="J10" s="44"/>
      <c r="K10" s="44" t="e">
        <f>SUM('2020 Finished Grass Order Form'!#REF!)</f>
        <v>#REF!</v>
      </c>
      <c r="L10" s="44"/>
      <c r="M10" s="44" t="e">
        <f>SUM('2020 Finished Grass Order Form'!#REF!)</f>
        <v>#REF!</v>
      </c>
      <c r="N10" s="44"/>
      <c r="O10" s="159" t="e">
        <f t="shared" si="3"/>
        <v>#REF!</v>
      </c>
      <c r="P10" s="45"/>
      <c r="Q10" s="51" t="e">
        <f>SUM('2020 Finished Grass Order Form'!#REF!)</f>
        <v>#REF!</v>
      </c>
      <c r="R10" s="52" t="str">
        <f t="shared" si="0"/>
        <v/>
      </c>
      <c r="S10" s="53">
        <v>1</v>
      </c>
      <c r="AF10" s="47" t="e">
        <f t="shared" si="1"/>
        <v>#REF!</v>
      </c>
      <c r="AG10" s="48"/>
      <c r="AH10" s="49" t="e">
        <f t="shared" si="2"/>
        <v>#REF!</v>
      </c>
    </row>
    <row r="11" spans="1:44">
      <c r="A11" s="50" t="s">
        <v>107</v>
      </c>
      <c r="B11" s="157"/>
      <c r="C11" s="44" t="e">
        <f>SUM('2020 Finished Grass Order Form'!#REF!)</f>
        <v>#REF!</v>
      </c>
      <c r="D11" s="44"/>
      <c r="E11" s="44" t="e">
        <f>SUM('2020 Finished Grass Order Form'!#REF!)</f>
        <v>#REF!</v>
      </c>
      <c r="F11" s="44"/>
      <c r="G11" s="44" t="e">
        <f>SUM('2020 Finished Grass Order Form'!#REF!)</f>
        <v>#REF!</v>
      </c>
      <c r="H11" s="44"/>
      <c r="I11" s="44" t="e">
        <f>SUM('2020 Finished Grass Order Form'!#REF!)</f>
        <v>#REF!</v>
      </c>
      <c r="J11" s="44"/>
      <c r="K11" s="44" t="e">
        <f>SUM('2020 Finished Grass Order Form'!#REF!)</f>
        <v>#REF!</v>
      </c>
      <c r="L11" s="44"/>
      <c r="M11" s="44" t="e">
        <f>SUM('2020 Finished Grass Order Form'!#REF!)</f>
        <v>#REF!</v>
      </c>
      <c r="N11" s="44"/>
      <c r="O11" s="159" t="e">
        <f t="shared" si="3"/>
        <v>#REF!</v>
      </c>
      <c r="P11" s="45"/>
      <c r="Q11" s="51" t="e">
        <f>SUM('2020 Finished Grass Order Form'!#REF!)</f>
        <v>#REF!</v>
      </c>
      <c r="R11" s="52" t="str">
        <f t="shared" si="0"/>
        <v/>
      </c>
      <c r="S11" s="53">
        <v>1</v>
      </c>
      <c r="AF11" s="47" t="e">
        <f t="shared" ref="AF11:AF30" si="4">O11*$S11</f>
        <v>#REF!</v>
      </c>
      <c r="AG11" s="48"/>
      <c r="AH11" s="49" t="e">
        <f t="shared" si="2"/>
        <v>#REF!</v>
      </c>
    </row>
    <row r="12" spans="1:44">
      <c r="A12" s="50" t="s">
        <v>108</v>
      </c>
      <c r="B12" s="157"/>
      <c r="C12" s="44" t="e">
        <f>SUM('2020 Finished Grass Order Form'!#REF!)</f>
        <v>#REF!</v>
      </c>
      <c r="D12" s="44"/>
      <c r="E12" s="44" t="e">
        <f>SUM('2020 Finished Grass Order Form'!#REF!)</f>
        <v>#REF!</v>
      </c>
      <c r="F12" s="44"/>
      <c r="G12" s="44" t="e">
        <f>SUM('2020 Finished Grass Order Form'!#REF!)</f>
        <v>#REF!</v>
      </c>
      <c r="H12" s="44"/>
      <c r="I12" s="44" t="e">
        <f>SUM('2020 Finished Grass Order Form'!#REF!)</f>
        <v>#REF!</v>
      </c>
      <c r="J12" s="44"/>
      <c r="K12" s="44" t="e">
        <f>SUM('2020 Finished Grass Order Form'!#REF!)</f>
        <v>#REF!</v>
      </c>
      <c r="L12" s="44"/>
      <c r="M12" s="44" t="e">
        <f>SUM('2020 Finished Grass Order Form'!#REF!)</f>
        <v>#REF!</v>
      </c>
      <c r="N12" s="44"/>
      <c r="O12" s="159" t="e">
        <f t="shared" si="3"/>
        <v>#REF!</v>
      </c>
      <c r="P12" s="45"/>
      <c r="Q12" s="51" t="e">
        <f>SUM('2020 Finished Grass Order Form'!#REF!)</f>
        <v>#REF!</v>
      </c>
      <c r="R12" s="52" t="str">
        <f t="shared" si="0"/>
        <v/>
      </c>
      <c r="S12" s="53">
        <v>1</v>
      </c>
      <c r="AF12" s="47" t="e">
        <f t="shared" si="4"/>
        <v>#REF!</v>
      </c>
      <c r="AG12" s="48"/>
      <c r="AH12" s="49" t="e">
        <f t="shared" si="2"/>
        <v>#REF!</v>
      </c>
    </row>
    <row r="13" spans="1:44">
      <c r="A13" s="50" t="s">
        <v>109</v>
      </c>
      <c r="B13" s="157"/>
      <c r="C13" s="44" t="e">
        <f>SUM('2020 Finished Grass Order Form'!#REF!)</f>
        <v>#REF!</v>
      </c>
      <c r="D13" s="44"/>
      <c r="E13" s="44" t="e">
        <f>SUM('2020 Finished Grass Order Form'!#REF!)</f>
        <v>#REF!</v>
      </c>
      <c r="F13" s="44"/>
      <c r="G13" s="44" t="e">
        <f>SUM('2020 Finished Grass Order Form'!#REF!)</f>
        <v>#REF!</v>
      </c>
      <c r="H13" s="44"/>
      <c r="I13" s="44" t="e">
        <f>SUM('2020 Finished Grass Order Form'!#REF!)</f>
        <v>#REF!</v>
      </c>
      <c r="J13" s="44"/>
      <c r="K13" s="44" t="e">
        <f>SUM('2020 Finished Grass Order Form'!#REF!)</f>
        <v>#REF!</v>
      </c>
      <c r="L13" s="44"/>
      <c r="M13" s="44" t="e">
        <f>SUM('2020 Finished Grass Order Form'!#REF!)</f>
        <v>#REF!</v>
      </c>
      <c r="N13" s="44"/>
      <c r="O13" s="159" t="e">
        <f t="shared" si="3"/>
        <v>#REF!</v>
      </c>
      <c r="P13" s="45"/>
      <c r="Q13" s="51" t="e">
        <f>SUM('2020 Finished Grass Order Form'!#REF!)</f>
        <v>#REF!</v>
      </c>
      <c r="R13" s="52" t="str">
        <f t="shared" si="0"/>
        <v/>
      </c>
      <c r="S13" s="53">
        <v>1</v>
      </c>
      <c r="AF13" s="47" t="e">
        <f t="shared" si="4"/>
        <v>#REF!</v>
      </c>
      <c r="AG13" s="48"/>
      <c r="AH13" s="49" t="e">
        <f t="shared" si="2"/>
        <v>#REF!</v>
      </c>
    </row>
    <row r="14" spans="1:44">
      <c r="A14" s="50" t="s">
        <v>110</v>
      </c>
      <c r="B14" s="157"/>
      <c r="C14" s="44" t="e">
        <f>SUM('2020 Finished Grass Order Form'!#REF!)</f>
        <v>#REF!</v>
      </c>
      <c r="D14" s="44"/>
      <c r="E14" s="44" t="e">
        <f>SUM('2020 Finished Grass Order Form'!#REF!)</f>
        <v>#REF!</v>
      </c>
      <c r="F14" s="44"/>
      <c r="G14" s="44" t="e">
        <f>SUM('2020 Finished Grass Order Form'!#REF!)</f>
        <v>#REF!</v>
      </c>
      <c r="H14" s="44"/>
      <c r="I14" s="44" t="e">
        <f>SUM('2020 Finished Grass Order Form'!#REF!)</f>
        <v>#REF!</v>
      </c>
      <c r="J14" s="44"/>
      <c r="K14" s="44" t="e">
        <f>SUM('2020 Finished Grass Order Form'!#REF!)</f>
        <v>#REF!</v>
      </c>
      <c r="L14" s="44"/>
      <c r="M14" s="44" t="e">
        <f>SUM('2020 Finished Grass Order Form'!#REF!)</f>
        <v>#REF!</v>
      </c>
      <c r="N14" s="44"/>
      <c r="O14" s="159" t="e">
        <f t="shared" si="3"/>
        <v>#REF!</v>
      </c>
      <c r="P14" s="45"/>
      <c r="Q14" s="51" t="e">
        <f>SUM('2020 Finished Grass Order Form'!#REF!)</f>
        <v>#REF!</v>
      </c>
      <c r="R14" s="52" t="str">
        <f t="shared" si="0"/>
        <v/>
      </c>
      <c r="S14" s="53">
        <v>1</v>
      </c>
      <c r="AF14" s="47" t="e">
        <f t="shared" si="4"/>
        <v>#REF!</v>
      </c>
      <c r="AG14" s="48"/>
      <c r="AH14" s="49" t="e">
        <f t="shared" si="2"/>
        <v>#REF!</v>
      </c>
      <c r="AM14" s="54" t="str">
        <f>C2</f>
        <v/>
      </c>
      <c r="AN14" s="54" t="e">
        <f>E2</f>
        <v>#REF!</v>
      </c>
      <c r="AO14" s="54" t="str">
        <f>G2</f>
        <v>Ship Date</v>
      </c>
      <c r="AP14" s="54" t="str">
        <f>I2</f>
        <v/>
      </c>
      <c r="AQ14" s="54" t="str">
        <f>K2</f>
        <v/>
      </c>
      <c r="AR14" s="54" t="str">
        <f>M2</f>
        <v/>
      </c>
    </row>
    <row r="15" spans="1:44">
      <c r="A15" s="55" t="s">
        <v>111</v>
      </c>
      <c r="B15" s="157"/>
      <c r="C15" s="44" t="e">
        <f>SUM('2020 Finished Grass Order Form'!#REF!)</f>
        <v>#REF!</v>
      </c>
      <c r="D15" s="44"/>
      <c r="E15" s="44" t="e">
        <f>SUM('2020 Finished Grass Order Form'!#REF!)</f>
        <v>#REF!</v>
      </c>
      <c r="F15" s="44"/>
      <c r="G15" s="44" t="e">
        <f>SUM('2020 Finished Grass Order Form'!#REF!)</f>
        <v>#REF!</v>
      </c>
      <c r="H15" s="44"/>
      <c r="I15" s="44" t="e">
        <f>SUM('2020 Finished Grass Order Form'!#REF!)</f>
        <v>#REF!</v>
      </c>
      <c r="J15" s="44"/>
      <c r="K15" s="44" t="e">
        <f>SUM('2020 Finished Grass Order Form'!#REF!)</f>
        <v>#REF!</v>
      </c>
      <c r="L15" s="44"/>
      <c r="M15" s="44" t="e">
        <f>SUM('2020 Finished Grass Order Form'!#REF!)</f>
        <v>#REF!</v>
      </c>
      <c r="N15" s="44"/>
      <c r="O15" s="159" t="e">
        <f t="shared" si="3"/>
        <v>#REF!</v>
      </c>
      <c r="P15" s="45"/>
      <c r="Q15" s="51" t="e">
        <f>SUM('2020 Finished Grass Order Form'!#REF!)</f>
        <v>#REF!</v>
      </c>
      <c r="R15" s="52" t="str">
        <f t="shared" si="0"/>
        <v/>
      </c>
      <c r="S15" s="53">
        <v>1</v>
      </c>
      <c r="AF15" s="47" t="e">
        <f t="shared" si="4"/>
        <v>#REF!</v>
      </c>
      <c r="AG15" s="48"/>
      <c r="AH15" s="49" t="e">
        <f t="shared" si="2"/>
        <v>#REF!</v>
      </c>
      <c r="AM15" s="28" t="e">
        <f>'2020 Finished Grass Order Form'!#REF!</f>
        <v>#REF!</v>
      </c>
      <c r="AN15" s="28" t="e">
        <f>'2020 Finished Grass Order Form'!#REF!</f>
        <v>#REF!</v>
      </c>
      <c r="AO15" s="28" t="e">
        <f>'2020 Finished Grass Order Form'!#REF!</f>
        <v>#REF!</v>
      </c>
      <c r="AP15" s="28" t="e">
        <f>'2020 Finished Grass Order Form'!AH23</f>
        <v>#REF!</v>
      </c>
      <c r="AQ15" s="28" t="e">
        <f>'2020 Finished Grass Order Form'!AJ23</f>
        <v>#REF!</v>
      </c>
      <c r="AR15" s="28" t="e">
        <f>'2020 Finished Grass Order Form'!AL23</f>
        <v>#REF!</v>
      </c>
    </row>
    <row r="16" spans="1:44">
      <c r="A16" s="55" t="s">
        <v>112</v>
      </c>
      <c r="B16" s="157"/>
      <c r="C16" s="44" t="e">
        <f>SUM('2020 Finished Grass Order Form'!#REF!)</f>
        <v>#REF!</v>
      </c>
      <c r="D16" s="44"/>
      <c r="E16" s="44" t="e">
        <f>SUM('2020 Finished Grass Order Form'!#REF!)</f>
        <v>#REF!</v>
      </c>
      <c r="F16" s="44"/>
      <c r="G16" s="44" t="e">
        <f>SUM('2020 Finished Grass Order Form'!#REF!)</f>
        <v>#REF!</v>
      </c>
      <c r="H16" s="44"/>
      <c r="I16" s="44" t="e">
        <f>SUM('2020 Finished Grass Order Form'!#REF!)</f>
        <v>#REF!</v>
      </c>
      <c r="J16" s="44"/>
      <c r="K16" s="44" t="e">
        <f>SUM('2020 Finished Grass Order Form'!#REF!)</f>
        <v>#REF!</v>
      </c>
      <c r="L16" s="44"/>
      <c r="M16" s="44" t="e">
        <f>SUM('2020 Finished Grass Order Form'!#REF!)</f>
        <v>#REF!</v>
      </c>
      <c r="N16" s="44"/>
      <c r="O16" s="159" t="e">
        <f t="shared" si="3"/>
        <v>#REF!</v>
      </c>
      <c r="P16" s="45"/>
      <c r="Q16" s="51" t="e">
        <f>SUM('2020 Finished Grass Order Form'!#REF!)</f>
        <v>#REF!</v>
      </c>
      <c r="R16" s="52" t="str">
        <f t="shared" si="0"/>
        <v/>
      </c>
      <c r="S16" s="53">
        <v>1</v>
      </c>
      <c r="AF16" s="47" t="e">
        <f t="shared" si="4"/>
        <v>#REF!</v>
      </c>
      <c r="AG16" s="48"/>
      <c r="AH16" s="49" t="e">
        <f t="shared" si="2"/>
        <v>#REF!</v>
      </c>
    </row>
    <row r="17" spans="1:46">
      <c r="A17" s="55" t="s">
        <v>113</v>
      </c>
      <c r="B17" s="157"/>
      <c r="C17" s="44" t="e">
        <f>SUM('2020 Finished Grass Order Form'!#REF!)</f>
        <v>#REF!</v>
      </c>
      <c r="D17" s="44"/>
      <c r="E17" s="44" t="e">
        <f>SUM('2020 Finished Grass Order Form'!#REF!)</f>
        <v>#REF!</v>
      </c>
      <c r="F17" s="44"/>
      <c r="G17" s="44" t="e">
        <f>SUM('2020 Finished Grass Order Form'!#REF!)</f>
        <v>#REF!</v>
      </c>
      <c r="H17" s="44"/>
      <c r="I17" s="44" t="e">
        <f>SUM('2020 Finished Grass Order Form'!#REF!)</f>
        <v>#REF!</v>
      </c>
      <c r="J17" s="44"/>
      <c r="K17" s="44" t="e">
        <f>SUM('2020 Finished Grass Order Form'!#REF!)</f>
        <v>#REF!</v>
      </c>
      <c r="L17" s="44"/>
      <c r="M17" s="44" t="e">
        <f>SUM('2020 Finished Grass Order Form'!#REF!)</f>
        <v>#REF!</v>
      </c>
      <c r="N17" s="44"/>
      <c r="O17" s="159" t="e">
        <f t="shared" si="3"/>
        <v>#REF!</v>
      </c>
      <c r="P17" s="45"/>
      <c r="Q17" s="51" t="e">
        <f>SUM('2020 Finished Grass Order Form'!#REF!)</f>
        <v>#REF!</v>
      </c>
      <c r="R17" s="52" t="str">
        <f t="shared" si="0"/>
        <v/>
      </c>
      <c r="S17" s="53">
        <v>1</v>
      </c>
      <c r="AF17" s="47" t="e">
        <f t="shared" si="4"/>
        <v>#REF!</v>
      </c>
      <c r="AG17" s="48"/>
      <c r="AH17" s="49" t="e">
        <f t="shared" si="2"/>
        <v>#REF!</v>
      </c>
    </row>
    <row r="18" spans="1:46">
      <c r="A18" s="55" t="s">
        <v>114</v>
      </c>
      <c r="B18" s="157"/>
      <c r="C18" s="44" t="e">
        <f>SUM('2020 Finished Grass Order Form'!#REF!)</f>
        <v>#REF!</v>
      </c>
      <c r="D18" s="44"/>
      <c r="E18" s="44" t="e">
        <f>SUM('2020 Finished Grass Order Form'!#REF!)</f>
        <v>#REF!</v>
      </c>
      <c r="F18" s="44"/>
      <c r="G18" s="44" t="e">
        <f>SUM('2020 Finished Grass Order Form'!#REF!)</f>
        <v>#REF!</v>
      </c>
      <c r="H18" s="44"/>
      <c r="I18" s="44" t="e">
        <f>SUM('2020 Finished Grass Order Form'!#REF!)</f>
        <v>#REF!</v>
      </c>
      <c r="J18" s="44"/>
      <c r="K18" s="44" t="e">
        <f>SUM('2020 Finished Grass Order Form'!#REF!)</f>
        <v>#REF!</v>
      </c>
      <c r="L18" s="44"/>
      <c r="M18" s="44" t="e">
        <f>SUM('2020 Finished Grass Order Form'!#REF!)</f>
        <v>#REF!</v>
      </c>
      <c r="N18" s="44"/>
      <c r="O18" s="159" t="e">
        <f t="shared" si="3"/>
        <v>#REF!</v>
      </c>
      <c r="P18" s="45"/>
      <c r="Q18" s="51" t="e">
        <f>SUM('2020 Finished Grass Order Form'!#REF!)</f>
        <v>#REF!</v>
      </c>
      <c r="R18" s="52" t="str">
        <f t="shared" si="0"/>
        <v/>
      </c>
      <c r="S18" s="53">
        <v>1</v>
      </c>
      <c r="AF18" s="47" t="e">
        <f t="shared" si="4"/>
        <v>#REF!</v>
      </c>
      <c r="AG18" s="48"/>
      <c r="AH18" s="49" t="e">
        <f t="shared" si="2"/>
        <v>#REF!</v>
      </c>
    </row>
    <row r="19" spans="1:46">
      <c r="A19" s="55" t="s">
        <v>115</v>
      </c>
      <c r="B19" s="157"/>
      <c r="C19" s="44" t="e">
        <f>SUM('2020 Finished Grass Order Form'!#REF!)</f>
        <v>#REF!</v>
      </c>
      <c r="D19" s="44"/>
      <c r="E19" s="44" t="e">
        <f>SUM('2020 Finished Grass Order Form'!#REF!)</f>
        <v>#REF!</v>
      </c>
      <c r="F19" s="44"/>
      <c r="G19" s="44" t="e">
        <f>SUM('2020 Finished Grass Order Form'!#REF!)</f>
        <v>#REF!</v>
      </c>
      <c r="H19" s="44"/>
      <c r="I19" s="44" t="e">
        <f>SUM('2020 Finished Grass Order Form'!#REF!)</f>
        <v>#REF!</v>
      </c>
      <c r="J19" s="44"/>
      <c r="K19" s="44" t="e">
        <f>SUM('2020 Finished Grass Order Form'!#REF!)</f>
        <v>#REF!</v>
      </c>
      <c r="L19" s="44"/>
      <c r="M19" s="44" t="e">
        <f>SUM('2020 Finished Grass Order Form'!#REF!)</f>
        <v>#REF!</v>
      </c>
      <c r="N19" s="44"/>
      <c r="O19" s="159" t="e">
        <f t="shared" si="3"/>
        <v>#REF!</v>
      </c>
      <c r="P19" s="45"/>
      <c r="Q19" s="51" t="e">
        <f>SUM('2020 Finished Grass Order Form'!#REF!)</f>
        <v>#REF!</v>
      </c>
      <c r="R19" s="52" t="str">
        <f t="shared" si="0"/>
        <v/>
      </c>
      <c r="S19" s="53">
        <v>1</v>
      </c>
      <c r="AF19" s="47" t="e">
        <f t="shared" si="4"/>
        <v>#REF!</v>
      </c>
      <c r="AG19" s="48"/>
      <c r="AH19" s="49" t="e">
        <f t="shared" si="2"/>
        <v>#REF!</v>
      </c>
      <c r="AM19" s="27" t="str">
        <f>AQ19</f>
        <v>Astilbe</v>
      </c>
      <c r="AN19" s="27" t="e">
        <f>AR19</f>
        <v>#REF!</v>
      </c>
      <c r="AQ19" s="27" t="str">
        <f t="shared" ref="AQ19:AQ24" si="5">A5</f>
        <v>Astilbe</v>
      </c>
      <c r="AR19" s="27" t="e">
        <f t="shared" ref="AR19:AR24" si="6">Q5</f>
        <v>#REF!</v>
      </c>
      <c r="AT19" s="56"/>
    </row>
    <row r="20" spans="1:46">
      <c r="A20" s="55" t="s">
        <v>116</v>
      </c>
      <c r="B20" s="157"/>
      <c r="C20" s="44" t="e">
        <f>SUM('2020 Finished Grass Order Form'!#REF!)</f>
        <v>#REF!</v>
      </c>
      <c r="D20" s="44"/>
      <c r="E20" s="44" t="e">
        <f>SUM('2020 Finished Grass Order Form'!#REF!)</f>
        <v>#REF!</v>
      </c>
      <c r="F20" s="44"/>
      <c r="G20" s="44" t="e">
        <f>SUM('2020 Finished Grass Order Form'!#REF!)</f>
        <v>#REF!</v>
      </c>
      <c r="H20" s="44"/>
      <c r="I20" s="44" t="e">
        <f>SUM('2020 Finished Grass Order Form'!#REF!)</f>
        <v>#REF!</v>
      </c>
      <c r="J20" s="44"/>
      <c r="K20" s="44" t="e">
        <f>SUM('2020 Finished Grass Order Form'!#REF!)</f>
        <v>#REF!</v>
      </c>
      <c r="L20" s="44"/>
      <c r="M20" s="44" t="e">
        <f>SUM('2020 Finished Grass Order Form'!#REF!)</f>
        <v>#REF!</v>
      </c>
      <c r="N20" s="44"/>
      <c r="O20" s="159" t="e">
        <f t="shared" si="3"/>
        <v>#REF!</v>
      </c>
      <c r="P20" s="45"/>
      <c r="Q20" s="51" t="e">
        <f>SUM('2020 Finished Grass Order Form'!#REF!)</f>
        <v>#REF!</v>
      </c>
      <c r="R20" s="52" t="str">
        <f t="shared" si="0"/>
        <v/>
      </c>
      <c r="S20" s="53">
        <v>1</v>
      </c>
      <c r="AF20" s="47" t="e">
        <f t="shared" si="4"/>
        <v>#REF!</v>
      </c>
      <c r="AG20" s="48"/>
      <c r="AH20" s="49" t="e">
        <f t="shared" si="2"/>
        <v>#REF!</v>
      </c>
      <c r="AM20" s="27" t="str">
        <f t="shared" ref="AM20:AM44" si="7">AQ20</f>
        <v>Coreopsis</v>
      </c>
      <c r="AN20" s="27" t="e">
        <f t="shared" ref="AN20:AN44" si="8">AR20</f>
        <v>#REF!</v>
      </c>
      <c r="AQ20" s="27" t="str">
        <f t="shared" si="5"/>
        <v>Coreopsis</v>
      </c>
      <c r="AR20" s="27" t="e">
        <f t="shared" si="6"/>
        <v>#REF!</v>
      </c>
      <c r="AT20" s="56"/>
    </row>
    <row r="21" spans="1:46">
      <c r="A21" s="55" t="s">
        <v>117</v>
      </c>
      <c r="B21" s="157"/>
      <c r="C21" s="44" t="e">
        <f>SUM('2020 Finished Grass Order Form'!#REF!)</f>
        <v>#REF!</v>
      </c>
      <c r="D21" s="44"/>
      <c r="E21" s="44" t="e">
        <f>SUM('2020 Finished Grass Order Form'!#REF!)</f>
        <v>#REF!</v>
      </c>
      <c r="F21" s="44"/>
      <c r="G21" s="44" t="e">
        <f>SUM('2020 Finished Grass Order Form'!#REF!)</f>
        <v>#REF!</v>
      </c>
      <c r="H21" s="44"/>
      <c r="I21" s="44" t="e">
        <f>SUM('2020 Finished Grass Order Form'!#REF!)</f>
        <v>#REF!</v>
      </c>
      <c r="J21" s="44"/>
      <c r="K21" s="44" t="e">
        <f>SUM('2020 Finished Grass Order Form'!#REF!)</f>
        <v>#REF!</v>
      </c>
      <c r="L21" s="44"/>
      <c r="M21" s="44" t="e">
        <f>SUM('2020 Finished Grass Order Form'!#REF!)</f>
        <v>#REF!</v>
      </c>
      <c r="N21" s="44"/>
      <c r="O21" s="159" t="e">
        <f t="shared" si="3"/>
        <v>#REF!</v>
      </c>
      <c r="P21" s="45"/>
      <c r="Q21" s="51" t="e">
        <f>SUM('2020 Finished Grass Order Form'!#REF!)</f>
        <v>#REF!</v>
      </c>
      <c r="R21" s="52" t="str">
        <f t="shared" si="0"/>
        <v/>
      </c>
      <c r="S21" s="53">
        <v>1</v>
      </c>
      <c r="AF21" s="47" t="e">
        <f t="shared" si="4"/>
        <v>#REF!</v>
      </c>
      <c r="AG21" s="48"/>
      <c r="AH21" s="49" t="e">
        <f t="shared" si="2"/>
        <v>#REF!</v>
      </c>
      <c r="AM21" s="27" t="str">
        <f t="shared" si="7"/>
        <v>Clematis</v>
      </c>
      <c r="AN21" s="27" t="e">
        <f t="shared" si="8"/>
        <v>#REF!</v>
      </c>
      <c r="AQ21" s="27" t="str">
        <f t="shared" si="5"/>
        <v>Clematis</v>
      </c>
      <c r="AR21" s="27" t="e">
        <f t="shared" si="6"/>
        <v>#REF!</v>
      </c>
      <c r="AT21" s="56"/>
    </row>
    <row r="22" spans="1:46">
      <c r="A22" s="55" t="s">
        <v>118</v>
      </c>
      <c r="B22" s="157"/>
      <c r="C22" s="44" t="e">
        <f>SUM('2020 Finished Grass Order Form'!#REF!)</f>
        <v>#REF!</v>
      </c>
      <c r="D22" s="44"/>
      <c r="E22" s="44" t="e">
        <f>SUM('2020 Finished Grass Order Form'!#REF!)</f>
        <v>#REF!</v>
      </c>
      <c r="F22" s="44"/>
      <c r="G22" s="44" t="e">
        <f>SUM('2020 Finished Grass Order Form'!#REF!)</f>
        <v>#REF!</v>
      </c>
      <c r="H22" s="44"/>
      <c r="I22" s="44" t="e">
        <f>SUM('2020 Finished Grass Order Form'!#REF!)</f>
        <v>#REF!</v>
      </c>
      <c r="J22" s="44"/>
      <c r="K22" s="44" t="e">
        <f>SUM('2020 Finished Grass Order Form'!#REF!)</f>
        <v>#REF!</v>
      </c>
      <c r="L22" s="44"/>
      <c r="M22" s="44" t="e">
        <f>SUM('2020 Finished Grass Order Form'!#REF!)</f>
        <v>#REF!</v>
      </c>
      <c r="N22" s="44"/>
      <c r="O22" s="159" t="e">
        <f t="shared" si="3"/>
        <v>#REF!</v>
      </c>
      <c r="P22" s="45"/>
      <c r="Q22" s="51" t="e">
        <f>SUM('2020 Finished Grass Order Form'!#REF!)</f>
        <v>#REF!</v>
      </c>
      <c r="R22" s="52" t="str">
        <f t="shared" si="0"/>
        <v/>
      </c>
      <c r="S22" s="53">
        <v>1</v>
      </c>
      <c r="AF22" s="47" t="e">
        <f t="shared" si="4"/>
        <v>#REF!</v>
      </c>
      <c r="AG22" s="48"/>
      <c r="AH22" s="49" t="e">
        <f t="shared" si="2"/>
        <v>#REF!</v>
      </c>
      <c r="AM22" s="27" t="str">
        <f t="shared" si="7"/>
        <v>Dianthus</v>
      </c>
      <c r="AN22" s="27" t="e">
        <f t="shared" si="8"/>
        <v>#REF!</v>
      </c>
      <c r="AQ22" s="27" t="str">
        <f t="shared" si="5"/>
        <v>Dianthus</v>
      </c>
      <c r="AR22" s="27" t="e">
        <f t="shared" si="6"/>
        <v>#REF!</v>
      </c>
      <c r="AT22" s="56"/>
    </row>
    <row r="23" spans="1:46">
      <c r="A23" s="55" t="s">
        <v>119</v>
      </c>
      <c r="B23" s="157"/>
      <c r="C23" s="44" t="e">
        <f>SUM('2020 Finished Grass Order Form'!#REF!)</f>
        <v>#REF!</v>
      </c>
      <c r="D23" s="44"/>
      <c r="E23" s="44" t="e">
        <f>SUM('2020 Finished Grass Order Form'!#REF!)</f>
        <v>#REF!</v>
      </c>
      <c r="F23" s="44"/>
      <c r="G23" s="44" t="e">
        <f>SUM('2020 Finished Grass Order Form'!#REF!)</f>
        <v>#REF!</v>
      </c>
      <c r="H23" s="44"/>
      <c r="I23" s="44" t="e">
        <f>SUM('2020 Finished Grass Order Form'!#REF!)</f>
        <v>#REF!</v>
      </c>
      <c r="J23" s="44"/>
      <c r="K23" s="44" t="e">
        <f>SUM('2020 Finished Grass Order Form'!#REF!)</f>
        <v>#REF!</v>
      </c>
      <c r="L23" s="44"/>
      <c r="M23" s="44" t="e">
        <f>SUM('2020 Finished Grass Order Form'!#REF!)</f>
        <v>#REF!</v>
      </c>
      <c r="N23" s="44"/>
      <c r="O23" s="159" t="e">
        <f t="shared" si="3"/>
        <v>#REF!</v>
      </c>
      <c r="P23" s="45"/>
      <c r="Q23" s="51" t="e">
        <f>SUM('2020 Finished Grass Order Form'!#REF!)</f>
        <v>#REF!</v>
      </c>
      <c r="R23" s="52" t="str">
        <f t="shared" si="0"/>
        <v/>
      </c>
      <c r="S23" s="53">
        <v>1</v>
      </c>
      <c r="AF23" s="47" t="e">
        <f t="shared" si="4"/>
        <v>#REF!</v>
      </c>
      <c r="AG23" s="48"/>
      <c r="AH23" s="49" t="e">
        <f t="shared" si="2"/>
        <v>#REF!</v>
      </c>
      <c r="AM23" s="27" t="str">
        <f t="shared" si="7"/>
        <v>Dicentra</v>
      </c>
      <c r="AN23" s="27" t="e">
        <f t="shared" si="8"/>
        <v>#REF!</v>
      </c>
      <c r="AQ23" s="27" t="str">
        <f t="shared" si="5"/>
        <v>Dicentra</v>
      </c>
      <c r="AR23" s="27" t="e">
        <f t="shared" si="6"/>
        <v>#REF!</v>
      </c>
      <c r="AT23" s="56"/>
    </row>
    <row r="24" spans="1:46">
      <c r="A24" s="55" t="s">
        <v>120</v>
      </c>
      <c r="B24" s="157"/>
      <c r="C24" s="44" t="e">
        <f>SUM('2020 Finished Grass Order Form'!#REF!)</f>
        <v>#REF!</v>
      </c>
      <c r="D24" s="44"/>
      <c r="E24" s="44" t="e">
        <f>SUM('2020 Finished Grass Order Form'!#REF!)</f>
        <v>#REF!</v>
      </c>
      <c r="F24" s="44"/>
      <c r="G24" s="44" t="e">
        <f>SUM('2020 Finished Grass Order Form'!#REF!)</f>
        <v>#REF!</v>
      </c>
      <c r="H24" s="44"/>
      <c r="I24" s="44" t="e">
        <f>SUM('2020 Finished Grass Order Form'!#REF!)</f>
        <v>#REF!</v>
      </c>
      <c r="J24" s="44"/>
      <c r="K24" s="44" t="e">
        <f>SUM('2020 Finished Grass Order Form'!#REF!)</f>
        <v>#REF!</v>
      </c>
      <c r="L24" s="44"/>
      <c r="M24" s="44" t="e">
        <f>SUM('2020 Finished Grass Order Form'!#REF!)</f>
        <v>#REF!</v>
      </c>
      <c r="N24" s="44"/>
      <c r="O24" s="159" t="e">
        <f t="shared" si="3"/>
        <v>#REF!</v>
      </c>
      <c r="P24" s="45"/>
      <c r="Q24" s="51" t="e">
        <f>SUM('2020 Finished Grass Order Form'!#REF!)</f>
        <v>#REF!</v>
      </c>
      <c r="R24" s="52" t="str">
        <f>IF(ISERROR(O24/Q24),"",(O24/Q24))</f>
        <v/>
      </c>
      <c r="S24" s="53">
        <v>1</v>
      </c>
      <c r="AF24" s="47" t="e">
        <f t="shared" si="4"/>
        <v>#REF!</v>
      </c>
      <c r="AG24" s="48"/>
      <c r="AH24" s="49" t="e">
        <f t="shared" si="2"/>
        <v>#REF!</v>
      </c>
      <c r="AM24" s="27" t="str">
        <f t="shared" si="7"/>
        <v>Echinacea</v>
      </c>
      <c r="AN24" s="27" t="e">
        <f t="shared" si="8"/>
        <v>#REF!</v>
      </c>
      <c r="AQ24" s="27" t="str">
        <f t="shared" si="5"/>
        <v>Echinacea</v>
      </c>
      <c r="AR24" s="27" t="e">
        <f t="shared" si="6"/>
        <v>#REF!</v>
      </c>
      <c r="AT24" s="56"/>
    </row>
    <row r="25" spans="1:46">
      <c r="A25" s="55" t="s">
        <v>121</v>
      </c>
      <c r="B25" s="157"/>
      <c r="C25" s="44" t="e">
        <f>SUM('2020 Finished Grass Order Form'!#REF!)</f>
        <v>#REF!</v>
      </c>
      <c r="D25" s="44"/>
      <c r="E25" s="44" t="e">
        <f>SUM('2020 Finished Grass Order Form'!#REF!)</f>
        <v>#REF!</v>
      </c>
      <c r="F25" s="44"/>
      <c r="G25" s="44" t="e">
        <f>SUM('2020 Finished Grass Order Form'!#REF!)</f>
        <v>#REF!</v>
      </c>
      <c r="H25" s="44"/>
      <c r="I25" s="44" t="e">
        <f>SUM('2020 Finished Grass Order Form'!#REF!)</f>
        <v>#REF!</v>
      </c>
      <c r="J25" s="44"/>
      <c r="K25" s="44" t="e">
        <f>SUM('2020 Finished Grass Order Form'!#REF!)</f>
        <v>#REF!</v>
      </c>
      <c r="L25" s="44"/>
      <c r="M25" s="44" t="e">
        <f>SUM('2020 Finished Grass Order Form'!#REF!)</f>
        <v>#REF!</v>
      </c>
      <c r="N25" s="44"/>
      <c r="O25" s="159" t="e">
        <f t="shared" si="3"/>
        <v>#REF!</v>
      </c>
      <c r="P25" s="45"/>
      <c r="Q25" s="51" t="e">
        <f>SUM('2020 Finished Grass Order Form'!#REF!)</f>
        <v>#REF!</v>
      </c>
      <c r="R25" s="52" t="str">
        <f t="shared" si="0"/>
        <v/>
      </c>
      <c r="S25" s="53">
        <v>1</v>
      </c>
      <c r="AF25" s="47" t="e">
        <f t="shared" si="4"/>
        <v>#REF!</v>
      </c>
      <c r="AG25" s="48"/>
      <c r="AH25" s="49" t="e">
        <f t="shared" si="2"/>
        <v>#REF!</v>
      </c>
      <c r="AM25" s="27" t="str">
        <f t="shared" si="7"/>
        <v>Ferns</v>
      </c>
      <c r="AN25" s="27" t="e">
        <f t="shared" si="8"/>
        <v>#REF!</v>
      </c>
      <c r="AQ25" s="27" t="str">
        <f t="shared" ref="AQ25:AQ38" si="9">A11</f>
        <v>Ferns</v>
      </c>
      <c r="AR25" s="27" t="e">
        <f t="shared" ref="AR25:AR38" si="10">Q11</f>
        <v>#REF!</v>
      </c>
      <c r="AT25" s="56"/>
    </row>
    <row r="26" spans="1:46">
      <c r="A26" s="55" t="s">
        <v>122</v>
      </c>
      <c r="B26" s="157"/>
      <c r="C26" s="44" t="e">
        <f>SUM('2020 Finished Grass Order Form'!#REF!)</f>
        <v>#REF!</v>
      </c>
      <c r="D26" s="44"/>
      <c r="E26" s="44" t="e">
        <f>SUM('2020 Finished Grass Order Form'!#REF!)</f>
        <v>#REF!</v>
      </c>
      <c r="F26" s="44"/>
      <c r="G26" s="44" t="e">
        <f>SUM('2020 Finished Grass Order Form'!#REF!)</f>
        <v>#REF!</v>
      </c>
      <c r="H26" s="44"/>
      <c r="I26" s="44" t="e">
        <f>SUM('2020 Finished Grass Order Form'!#REF!)</f>
        <v>#REF!</v>
      </c>
      <c r="J26" s="44"/>
      <c r="K26" s="44" t="e">
        <f>SUM('2020 Finished Grass Order Form'!#REF!)</f>
        <v>#REF!</v>
      </c>
      <c r="L26" s="44"/>
      <c r="M26" s="44" t="e">
        <f>SUM('2020 Finished Grass Order Form'!#REF!)</f>
        <v>#REF!</v>
      </c>
      <c r="N26" s="44"/>
      <c r="O26" s="159" t="e">
        <f t="shared" si="3"/>
        <v>#REF!</v>
      </c>
      <c r="P26" s="45"/>
      <c r="Q26" s="51" t="e">
        <f>SUM('2020 Finished Grass Order Form'!#REF!)</f>
        <v>#REF!</v>
      </c>
      <c r="R26" s="52" t="str">
        <f t="shared" si="0"/>
        <v/>
      </c>
      <c r="S26" s="53">
        <v>1</v>
      </c>
      <c r="AF26" s="47" t="e">
        <f t="shared" si="4"/>
        <v>#REF!</v>
      </c>
      <c r="AG26" s="48"/>
      <c r="AH26" s="49" t="e">
        <f t="shared" si="2"/>
        <v>#REF!</v>
      </c>
      <c r="AM26" s="27" t="str">
        <f t="shared" si="7"/>
        <v>Geraniums</v>
      </c>
      <c r="AN26" s="27" t="e">
        <f t="shared" si="8"/>
        <v>#REF!</v>
      </c>
      <c r="AQ26" s="27" t="str">
        <f t="shared" si="9"/>
        <v>Geraniums</v>
      </c>
      <c r="AR26" s="27" t="e">
        <f t="shared" si="10"/>
        <v>#REF!</v>
      </c>
      <c r="AT26" s="56"/>
    </row>
    <row r="27" spans="1:46">
      <c r="A27" s="55" t="s">
        <v>123</v>
      </c>
      <c r="B27" s="157"/>
      <c r="C27" s="44" t="e">
        <f>SUM('2020 Finished Grass Order Form'!#REF!)</f>
        <v>#REF!</v>
      </c>
      <c r="D27" s="44"/>
      <c r="E27" s="44" t="e">
        <f>SUM('2020 Finished Grass Order Form'!#REF!)</f>
        <v>#REF!</v>
      </c>
      <c r="F27" s="44"/>
      <c r="G27" s="44" t="e">
        <f>SUM('2020 Finished Grass Order Form'!#REF!)</f>
        <v>#REF!</v>
      </c>
      <c r="H27" s="44"/>
      <c r="I27" s="44" t="e">
        <f>SUM('2020 Finished Grass Order Form'!#REF!)</f>
        <v>#REF!</v>
      </c>
      <c r="J27" s="44"/>
      <c r="K27" s="44" t="e">
        <f>SUM('2020 Finished Grass Order Form'!#REF!)</f>
        <v>#REF!</v>
      </c>
      <c r="L27" s="44"/>
      <c r="M27" s="44" t="e">
        <f>SUM('2020 Finished Grass Order Form'!#REF!)</f>
        <v>#REF!</v>
      </c>
      <c r="N27" s="44"/>
      <c r="O27" s="159" t="e">
        <f t="shared" si="3"/>
        <v>#REF!</v>
      </c>
      <c r="P27" s="45"/>
      <c r="Q27" s="51" t="e">
        <f>SUM('2020 Finished Grass Order Form'!#REF!)</f>
        <v>#REF!</v>
      </c>
      <c r="R27" s="52" t="str">
        <f t="shared" si="0"/>
        <v/>
      </c>
      <c r="S27" s="53">
        <v>1</v>
      </c>
      <c r="AF27" s="47" t="e">
        <f t="shared" si="4"/>
        <v>#REF!</v>
      </c>
      <c r="AG27" s="48"/>
      <c r="AH27" s="49" t="e">
        <f t="shared" si="2"/>
        <v>#REF!</v>
      </c>
      <c r="AM27" s="27" t="str">
        <f t="shared" si="7"/>
        <v>Grasses</v>
      </c>
      <c r="AN27" s="27" t="e">
        <f t="shared" si="8"/>
        <v>#REF!</v>
      </c>
      <c r="AQ27" s="27" t="str">
        <f t="shared" si="9"/>
        <v>Grasses</v>
      </c>
      <c r="AR27" s="27" t="e">
        <f t="shared" si="10"/>
        <v>#REF!</v>
      </c>
      <c r="AT27" s="56"/>
    </row>
    <row r="28" spans="1:46">
      <c r="A28" s="50" t="s">
        <v>124</v>
      </c>
      <c r="B28" s="157"/>
      <c r="C28" s="44" t="e">
        <f>SUM('2020 Finished Grass Order Form'!#REF!)</f>
        <v>#REF!</v>
      </c>
      <c r="D28" s="44"/>
      <c r="E28" s="44" t="e">
        <f>SUM('2020 Finished Grass Order Form'!#REF!)</f>
        <v>#REF!</v>
      </c>
      <c r="F28" s="44"/>
      <c r="G28" s="44" t="e">
        <f>SUM('2020 Finished Grass Order Form'!#REF!)</f>
        <v>#REF!</v>
      </c>
      <c r="H28" s="44"/>
      <c r="I28" s="44" t="e">
        <f>SUM('2020 Finished Grass Order Form'!#REF!)</f>
        <v>#REF!</v>
      </c>
      <c r="J28" s="44"/>
      <c r="K28" s="44" t="e">
        <f>SUM('2020 Finished Grass Order Form'!#REF!)</f>
        <v>#REF!</v>
      </c>
      <c r="L28" s="44"/>
      <c r="M28" s="44" t="e">
        <f>SUM('2020 Finished Grass Order Form'!#REF!)</f>
        <v>#REF!</v>
      </c>
      <c r="N28" s="44"/>
      <c r="O28" s="159" t="e">
        <f t="shared" si="3"/>
        <v>#REF!</v>
      </c>
      <c r="P28" s="45"/>
      <c r="Q28" s="51" t="e">
        <f>SUM('2020 Finished Grass Order Form'!#REF!)</f>
        <v>#REF!</v>
      </c>
      <c r="R28" s="52" t="str">
        <f t="shared" si="0"/>
        <v/>
      </c>
      <c r="S28" s="53">
        <v>1</v>
      </c>
      <c r="AF28" s="47" t="e">
        <f t="shared" si="4"/>
        <v>#REF!</v>
      </c>
      <c r="AG28" s="48"/>
      <c r="AH28" s="49" t="e">
        <f t="shared" si="2"/>
        <v>#REF!</v>
      </c>
      <c r="AM28" s="27" t="str">
        <f t="shared" si="7"/>
        <v>Hemerocallis</v>
      </c>
      <c r="AN28" s="27" t="e">
        <f t="shared" si="8"/>
        <v>#REF!</v>
      </c>
      <c r="AQ28" s="27" t="str">
        <f t="shared" si="9"/>
        <v>Hemerocallis</v>
      </c>
      <c r="AR28" s="27" t="e">
        <f t="shared" si="10"/>
        <v>#REF!</v>
      </c>
      <c r="AT28" s="56"/>
    </row>
    <row r="29" spans="1:46">
      <c r="A29" s="50" t="s">
        <v>125</v>
      </c>
      <c r="B29" s="157"/>
      <c r="C29" s="44" t="e">
        <f>SUM('2020 Finished Grass Order Form'!#REF!)</f>
        <v>#REF!</v>
      </c>
      <c r="D29" s="44"/>
      <c r="E29" s="44" t="e">
        <f>SUM('2020 Finished Grass Order Form'!#REF!)</f>
        <v>#REF!</v>
      </c>
      <c r="F29" s="44"/>
      <c r="G29" s="44" t="e">
        <f>SUM('2020 Finished Grass Order Form'!#REF!)</f>
        <v>#REF!</v>
      </c>
      <c r="H29" s="44"/>
      <c r="I29" s="44" t="e">
        <f>SUM('2020 Finished Grass Order Form'!#REF!)</f>
        <v>#REF!</v>
      </c>
      <c r="J29" s="44"/>
      <c r="K29" s="44" t="e">
        <f>SUM('2020 Finished Grass Order Form'!#REF!)</f>
        <v>#REF!</v>
      </c>
      <c r="L29" s="44"/>
      <c r="M29" s="44" t="e">
        <f>SUM('2020 Finished Grass Order Form'!#REF!)</f>
        <v>#REF!</v>
      </c>
      <c r="N29" s="44"/>
      <c r="O29" s="159" t="e">
        <f t="shared" si="3"/>
        <v>#REF!</v>
      </c>
      <c r="P29" s="45"/>
      <c r="Q29" s="51" t="e">
        <f>SUM('2020 Finished Grass Order Form'!#REF!)</f>
        <v>#REF!</v>
      </c>
      <c r="R29" s="52" t="str">
        <f>IF(ISERROR(O29/Q29),"",(O29/Q29))</f>
        <v/>
      </c>
      <c r="S29" s="53">
        <v>1</v>
      </c>
      <c r="AF29" s="47" t="e">
        <f t="shared" si="4"/>
        <v>#REF!</v>
      </c>
      <c r="AG29" s="48"/>
      <c r="AH29" s="49" t="e">
        <f t="shared" si="2"/>
        <v>#REF!</v>
      </c>
      <c r="AM29" s="27" t="str">
        <f t="shared" si="7"/>
        <v>Heuchera</v>
      </c>
      <c r="AN29" s="27" t="e">
        <f t="shared" si="8"/>
        <v>#REF!</v>
      </c>
      <c r="AQ29" s="27" t="str">
        <f t="shared" si="9"/>
        <v>Heuchera</v>
      </c>
      <c r="AR29" s="27" t="e">
        <f t="shared" si="10"/>
        <v>#REF!</v>
      </c>
      <c r="AT29" s="57"/>
    </row>
    <row r="30" spans="1:46" ht="12" thickBot="1">
      <c r="A30" s="55" t="s">
        <v>126</v>
      </c>
      <c r="B30" s="157"/>
      <c r="C30" s="44" t="e">
        <f>'2020 Finished Grass Order Form'!#REF!-SUM('Locked Report'!C5:C29)</f>
        <v>#REF!</v>
      </c>
      <c r="D30" s="44"/>
      <c r="E30" s="44" t="e">
        <f>'2020 Finished Grass Order Form'!#REF!-SUM('Locked Report'!E5:E29)</f>
        <v>#REF!</v>
      </c>
      <c r="F30" s="44"/>
      <c r="G30" s="44" t="e">
        <f>'2020 Finished Grass Order Form'!#REF!-SUM('Locked Report'!G5:G29)</f>
        <v>#REF!</v>
      </c>
      <c r="H30" s="44"/>
      <c r="I30" s="44" t="e">
        <f>'2020 Finished Grass Order Form'!AP21-SUM('Locked Report'!I5:I29)</f>
        <v>#REF!</v>
      </c>
      <c r="J30" s="44"/>
      <c r="K30" s="44" t="e">
        <f>'2020 Finished Grass Order Form'!AR21-SUM('Locked Report'!K5:K29)</f>
        <v>#REF!</v>
      </c>
      <c r="L30" s="44"/>
      <c r="M30" s="44" t="e">
        <f>'2020 Finished Grass Order Form'!AT21-SUM('Locked Report'!M5:M29)</f>
        <v>#REF!</v>
      </c>
      <c r="N30" s="44"/>
      <c r="O30" s="159" t="e">
        <f t="shared" si="3"/>
        <v>#REF!</v>
      </c>
      <c r="P30" s="45"/>
      <c r="Q30" s="51" t="e">
        <f>'2020 Finished Grass Order Form'!AN21-SUM('Locked Report'!Q5:Q29)</f>
        <v>#REF!</v>
      </c>
      <c r="R30" s="58" t="str">
        <f t="shared" si="0"/>
        <v/>
      </c>
      <c r="S30" s="53">
        <v>1</v>
      </c>
      <c r="AF30" s="47" t="e">
        <f t="shared" si="4"/>
        <v>#REF!</v>
      </c>
      <c r="AG30" s="48"/>
      <c r="AH30" s="49" t="e">
        <f t="shared" si="2"/>
        <v>#REF!</v>
      </c>
      <c r="AM30" s="27" t="str">
        <f t="shared" si="7"/>
        <v>Hosta</v>
      </c>
      <c r="AN30" s="27" t="e">
        <f t="shared" si="8"/>
        <v>#REF!</v>
      </c>
      <c r="AQ30" s="27" t="str">
        <f t="shared" si="9"/>
        <v>Hosta</v>
      </c>
      <c r="AR30" s="27" t="e">
        <f t="shared" si="10"/>
        <v>#REF!</v>
      </c>
      <c r="AT30" s="57"/>
    </row>
    <row r="31" spans="1:46" ht="12" thickBot="1">
      <c r="A31" s="160" t="s">
        <v>127</v>
      </c>
      <c r="B31" s="59"/>
      <c r="C31" s="60" t="e">
        <f>SUM(C5:C30)</f>
        <v>#REF!</v>
      </c>
      <c r="D31" s="44"/>
      <c r="E31" s="60" t="e">
        <f>SUM(E5:E30)</f>
        <v>#REF!</v>
      </c>
      <c r="F31" s="44"/>
      <c r="G31" s="60" t="e">
        <f>SUM(G5:G30)</f>
        <v>#REF!</v>
      </c>
      <c r="H31" s="44"/>
      <c r="I31" s="60" t="e">
        <f>SUM(I5:I30)</f>
        <v>#REF!</v>
      </c>
      <c r="J31" s="44"/>
      <c r="K31" s="60" t="e">
        <f>SUM(K5:K30)</f>
        <v>#REF!</v>
      </c>
      <c r="L31" s="44"/>
      <c r="M31" s="60" t="e">
        <f>SUM(M5:M30)</f>
        <v>#REF!</v>
      </c>
      <c r="N31" s="44"/>
      <c r="O31" s="60" t="e">
        <f>SUM(O5:O30)</f>
        <v>#REF!</v>
      </c>
      <c r="P31" s="30"/>
      <c r="Q31" s="61" t="e">
        <f>SUM(Q5:Q30)</f>
        <v>#REF!</v>
      </c>
      <c r="R31" s="62" t="str">
        <f>IF(ISERROR(AF31/AH31),"",(AF31/AH31))</f>
        <v/>
      </c>
      <c r="S31" s="27"/>
      <c r="AF31" s="161" t="e">
        <f>SUM(AF5:AF30)</f>
        <v>#REF!</v>
      </c>
      <c r="AH31" s="162" t="e">
        <f>SUM(AH5:AH30)</f>
        <v>#REF!</v>
      </c>
      <c r="AM31" s="27" t="str">
        <f t="shared" si="7"/>
        <v>Iris (all species)</v>
      </c>
      <c r="AN31" s="27" t="e">
        <f t="shared" si="8"/>
        <v>#REF!</v>
      </c>
      <c r="AQ31" s="27" t="str">
        <f t="shared" si="9"/>
        <v>Iris (all species)</v>
      </c>
      <c r="AR31" s="27" t="e">
        <f t="shared" si="10"/>
        <v>#REF!</v>
      </c>
      <c r="AT31" s="57"/>
    </row>
    <row r="32" spans="1:46">
      <c r="A32" s="1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  <c r="S32" s="30"/>
      <c r="AM32" s="27" t="str">
        <f t="shared" si="7"/>
        <v>Peony</v>
      </c>
      <c r="AN32" s="27" t="e">
        <f t="shared" si="8"/>
        <v>#REF!</v>
      </c>
      <c r="AQ32" s="27" t="str">
        <f t="shared" si="9"/>
        <v>Peony</v>
      </c>
      <c r="AR32" s="27" t="e">
        <f t="shared" si="10"/>
        <v>#REF!</v>
      </c>
      <c r="AT32" s="57"/>
    </row>
    <row r="33" spans="39:46">
      <c r="AM33" s="27" t="str">
        <f t="shared" si="7"/>
        <v>Peony Tree</v>
      </c>
      <c r="AN33" s="27" t="e">
        <f t="shared" si="8"/>
        <v>#REF!</v>
      </c>
      <c r="AQ33" s="27" t="str">
        <f t="shared" si="9"/>
        <v>Peony Tree</v>
      </c>
      <c r="AR33" s="27" t="e">
        <f t="shared" si="10"/>
        <v>#REF!</v>
      </c>
      <c r="AT33" s="57"/>
    </row>
    <row r="34" spans="39:46">
      <c r="AM34" s="27" t="str">
        <f t="shared" si="7"/>
        <v>Phlox (tall + creeping)</v>
      </c>
      <c r="AN34" s="27" t="e">
        <f t="shared" si="8"/>
        <v>#REF!</v>
      </c>
      <c r="AQ34" s="27" t="str">
        <f t="shared" si="9"/>
        <v>Phlox (tall + creeping)</v>
      </c>
      <c r="AR34" s="27" t="e">
        <f t="shared" si="10"/>
        <v>#REF!</v>
      </c>
      <c r="AT34" s="57"/>
    </row>
    <row r="35" spans="39:46">
      <c r="AM35" s="27" t="str">
        <f t="shared" si="7"/>
        <v>Rudbeckia</v>
      </c>
      <c r="AN35" s="27" t="e">
        <f t="shared" si="8"/>
        <v>#REF!</v>
      </c>
      <c r="AQ35" s="27" t="str">
        <f t="shared" si="9"/>
        <v>Rudbeckia</v>
      </c>
      <c r="AR35" s="27" t="e">
        <f t="shared" si="10"/>
        <v>#REF!</v>
      </c>
      <c r="AT35" s="57"/>
    </row>
    <row r="36" spans="39:46">
      <c r="AM36" s="27" t="str">
        <f t="shared" si="7"/>
        <v>Salvia</v>
      </c>
      <c r="AN36" s="27" t="e">
        <f t="shared" si="8"/>
        <v>#REF!</v>
      </c>
      <c r="AQ36" s="27" t="str">
        <f t="shared" si="9"/>
        <v>Salvia</v>
      </c>
      <c r="AR36" s="27" t="e">
        <f t="shared" si="10"/>
        <v>#REF!</v>
      </c>
      <c r="AT36" s="57"/>
    </row>
    <row r="37" spans="39:46">
      <c r="AM37" s="27" t="str">
        <f t="shared" si="7"/>
        <v>Sedum</v>
      </c>
      <c r="AN37" s="27" t="e">
        <f t="shared" si="8"/>
        <v>#REF!</v>
      </c>
      <c r="AQ37" s="27" t="str">
        <f t="shared" si="9"/>
        <v>Sedum</v>
      </c>
      <c r="AR37" s="27" t="e">
        <f t="shared" si="10"/>
        <v>#REF!</v>
      </c>
      <c r="AT37" s="57"/>
    </row>
    <row r="38" spans="39:46">
      <c r="AM38" s="27" t="str">
        <f t="shared" si="7"/>
        <v>Veronica</v>
      </c>
      <c r="AN38" s="27" t="e">
        <f t="shared" si="8"/>
        <v>#REF!</v>
      </c>
      <c r="AQ38" s="27" t="str">
        <f t="shared" si="9"/>
        <v>Veronica</v>
      </c>
      <c r="AR38" s="27" t="e">
        <f t="shared" si="10"/>
        <v>#REF!</v>
      </c>
      <c r="AT38" s="57"/>
    </row>
    <row r="39" spans="39:46">
      <c r="AM39" s="27" t="str">
        <f t="shared" si="7"/>
        <v>Lilies</v>
      </c>
      <c r="AN39" s="27" t="e">
        <f t="shared" si="8"/>
        <v>#REF!</v>
      </c>
      <c r="AQ39" s="27" t="str">
        <f t="shared" ref="AQ39:AQ44" si="11">A25</f>
        <v>Lilies</v>
      </c>
      <c r="AR39" s="27" t="e">
        <f t="shared" ref="AR39:AR44" si="12">Q25</f>
        <v>#REF!</v>
      </c>
      <c r="AT39" s="57"/>
    </row>
    <row r="40" spans="39:46">
      <c r="AM40" s="27" t="str">
        <f t="shared" si="7"/>
        <v>Dahlia</v>
      </c>
      <c r="AN40" s="27" t="e">
        <f t="shared" si="8"/>
        <v>#REF!</v>
      </c>
      <c r="AQ40" s="27" t="str">
        <f t="shared" si="11"/>
        <v>Dahlia</v>
      </c>
      <c r="AR40" s="27" t="e">
        <f t="shared" si="12"/>
        <v>#REF!</v>
      </c>
      <c r="AT40" s="57"/>
    </row>
    <row r="41" spans="39:46">
      <c r="AM41" s="27" t="str">
        <f t="shared" si="7"/>
        <v>Canna</v>
      </c>
      <c r="AN41" s="27" t="e">
        <f t="shared" si="8"/>
        <v>#REF!</v>
      </c>
      <c r="AQ41" s="27" t="str">
        <f t="shared" si="11"/>
        <v>Canna</v>
      </c>
      <c r="AR41" s="27" t="e">
        <f t="shared" si="12"/>
        <v>#REF!</v>
      </c>
      <c r="AT41" s="57"/>
    </row>
    <row r="42" spans="39:46">
      <c r="AM42" s="27" t="str">
        <f t="shared" si="7"/>
        <v>Calla</v>
      </c>
      <c r="AN42" s="27" t="e">
        <f t="shared" si="8"/>
        <v>#REF!</v>
      </c>
      <c r="AQ42" s="27" t="str">
        <f t="shared" si="11"/>
        <v>Calla</v>
      </c>
      <c r="AR42" s="27" t="e">
        <f t="shared" si="12"/>
        <v>#REF!</v>
      </c>
      <c r="AT42" s="56"/>
    </row>
    <row r="43" spans="39:46">
      <c r="AM43" s="27" t="str">
        <f t="shared" si="7"/>
        <v>Fruits and Vegetabes</v>
      </c>
      <c r="AN43" s="27" t="e">
        <f t="shared" si="8"/>
        <v>#REF!</v>
      </c>
      <c r="AQ43" s="27" t="str">
        <f t="shared" si="11"/>
        <v>Fruits and Vegetabes</v>
      </c>
      <c r="AR43" s="27" t="e">
        <f t="shared" si="12"/>
        <v>#REF!</v>
      </c>
      <c r="AT43" s="56"/>
    </row>
    <row r="44" spans="39:46">
      <c r="AM44" s="27" t="str">
        <f t="shared" si="7"/>
        <v>Perennials A-Z</v>
      </c>
      <c r="AN44" s="27" t="e">
        <f t="shared" si="8"/>
        <v>#REF!</v>
      </c>
      <c r="AQ44" s="27" t="str">
        <f t="shared" si="11"/>
        <v>Perennials A-Z</v>
      </c>
      <c r="AR44" s="27" t="e">
        <f t="shared" si="12"/>
        <v>#REF!</v>
      </c>
      <c r="AT44" s="57"/>
    </row>
  </sheetData>
  <sheetProtection password="AD63" sheet="1" objects="1" scenarios="1" selectLockedCells="1"/>
  <customSheetViews>
    <customSheetView guid="{71F486F7-AC23-4012-92EA-60EEE621ADFF}" showPageBreaks="1" showGridLines="0" zeroValues="0" fitToPage="1" printArea="1" hiddenColumns="1">
      <selection activeCell="V20" sqref="V20"/>
      <pageMargins left="0" right="0" top="0" bottom="0" header="0" footer="0"/>
      <printOptions horizontalCentered="1" verticalCentered="1"/>
      <pageSetup scale="78" orientation="portrait" horizontalDpi="4294967294" verticalDpi="300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F48A945A-E99E-4940-A554-1221E692694E}" showPageBreaks="1" showGridLines="0" zeroValues="0" fitToPage="1" printArea="1" hiddenColumns="1">
      <selection activeCell="G30" sqref="G30"/>
      <pageMargins left="0" right="0" top="0" bottom="0" header="0" footer="0"/>
      <printOptions horizontalCentered="1" verticalCentered="1"/>
      <pageSetup scale="81" orientation="portrait" horizontalDpi="4294967294" verticalDpi="300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2F410863-295B-49EE-8779-BE92BCE954DF}" showPageBreaks="1" showGridLines="0" zeroValues="0" fitToPage="1" printArea="1" hiddenColumns="1" showRuler="0" topLeftCell="A37">
      <selection activeCell="V20" sqref="V20"/>
      <pageMargins left="0" right="0" top="0" bottom="0" header="0" footer="0"/>
      <printOptions horizontalCentered="1" verticalCentered="1"/>
      <pageSetup scale="81" orientation="portrait" horizontalDpi="4294967294" verticalDpi="300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</customSheetViews>
  <phoneticPr fontId="4" type="noConversion"/>
  <printOptions horizontalCentered="1" verticalCentered="1"/>
  <pageMargins left="0.3" right="0.23" top="0.41" bottom="0.34" header="0.17" footer="0.17"/>
  <pageSetup scale="79" orientation="portrait"/>
  <headerFooter alignWithMargins="0">
    <oddHeader>&amp;L&amp;"Calibri,Bold"&amp;12Growing Colors&amp;C&amp;"Calibri,Bold"&amp;12Spring 2009 Perennials&amp;R&amp;"Calibri,Bold"&amp;12Order Recap</oddHeader>
    <oddFooter>&amp;L&amp;"-,Regular"&amp;F&amp;R&amp;"-,Regular"printed on: &amp;D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AD99"/>
  <sheetViews>
    <sheetView workbookViewId="0">
      <selection activeCell="B20" sqref="B20"/>
    </sheetView>
  </sheetViews>
  <sheetFormatPr defaultColWidth="8.85546875" defaultRowHeight="12"/>
  <cols>
    <col min="1" max="1" width="26" customWidth="1"/>
    <col min="2" max="2" width="5.28515625" customWidth="1"/>
    <col min="3" max="3" width="7.28515625" customWidth="1"/>
    <col min="4" max="4" width="8.42578125" customWidth="1"/>
    <col min="5" max="5" width="1.85546875" customWidth="1"/>
    <col min="6" max="6" width="9.85546875" customWidth="1"/>
    <col min="7" max="7" width="2.42578125" customWidth="1"/>
    <col min="8" max="8" width="10" customWidth="1"/>
    <col min="9" max="9" width="8.85546875" style="25"/>
  </cols>
  <sheetData>
    <row r="2" spans="1:30">
      <c r="A2" s="1"/>
      <c r="B2" s="2"/>
      <c r="C2" s="3"/>
      <c r="D2" s="5"/>
      <c r="E2" s="3"/>
      <c r="F2" s="23"/>
      <c r="G2" s="5"/>
      <c r="H2" s="164"/>
      <c r="I2" s="25">
        <v>1</v>
      </c>
    </row>
    <row r="3" spans="1:30">
      <c r="A3" s="165"/>
      <c r="B3" s="166"/>
      <c r="C3" s="167"/>
      <c r="D3" s="168" t="s">
        <v>128</v>
      </c>
      <c r="E3" s="169"/>
      <c r="F3" s="170" t="s">
        <v>129</v>
      </c>
      <c r="G3" s="171"/>
      <c r="H3" s="172" t="s">
        <v>47</v>
      </c>
      <c r="I3" s="4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73"/>
      <c r="B4" s="174"/>
      <c r="C4" s="175" t="s">
        <v>130</v>
      </c>
      <c r="D4" s="176" t="s">
        <v>131</v>
      </c>
      <c r="E4" s="169"/>
      <c r="F4" s="177" t="s">
        <v>132</v>
      </c>
      <c r="G4" s="171"/>
      <c r="H4" s="344" t="s">
        <v>133</v>
      </c>
      <c r="I4" s="4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2"/>
      <c r="C5" s="3"/>
      <c r="D5" s="5"/>
      <c r="E5" s="3"/>
      <c r="F5" s="11"/>
      <c r="G5" s="5"/>
      <c r="H5" s="5"/>
      <c r="I5" s="4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6" t="s">
        <v>134</v>
      </c>
      <c r="B6" s="7"/>
      <c r="C6" s="8"/>
      <c r="D6" s="9"/>
      <c r="E6" s="10"/>
      <c r="F6" s="10"/>
      <c r="G6" s="10"/>
      <c r="H6" s="10"/>
      <c r="I6" s="4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2"/>
      <c r="C7" s="3"/>
      <c r="D7" s="5"/>
      <c r="E7" s="3"/>
      <c r="F7" s="11"/>
      <c r="G7" s="5"/>
      <c r="H7" s="5"/>
      <c r="I7" s="4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12" t="s">
        <v>135</v>
      </c>
      <c r="B8" s="24"/>
      <c r="C8" s="14" t="s">
        <v>136</v>
      </c>
      <c r="D8" s="26">
        <v>30</v>
      </c>
      <c r="E8" s="16"/>
      <c r="F8" s="17">
        <v>4501015</v>
      </c>
      <c r="G8" s="1"/>
      <c r="H8" s="15"/>
      <c r="I8" s="4">
        <f t="shared" ref="I8:I39" si="0">H8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2" t="s">
        <v>137</v>
      </c>
      <c r="B9" s="24"/>
      <c r="C9" s="14" t="s">
        <v>136</v>
      </c>
      <c r="D9" s="26">
        <v>30</v>
      </c>
      <c r="E9" s="16"/>
      <c r="F9" s="17">
        <v>4501895</v>
      </c>
      <c r="G9" s="1"/>
      <c r="H9" s="15"/>
      <c r="I9" s="4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12" t="s">
        <v>138</v>
      </c>
      <c r="B10" s="19"/>
      <c r="C10" s="14" t="s">
        <v>136</v>
      </c>
      <c r="D10" s="26">
        <v>30</v>
      </c>
      <c r="E10" s="18"/>
      <c r="F10" s="17">
        <v>4502345</v>
      </c>
      <c r="G10" s="1"/>
      <c r="H10" s="15"/>
      <c r="I10" s="4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A11" s="12" t="s">
        <v>139</v>
      </c>
      <c r="B11" s="19"/>
      <c r="C11" s="14" t="s">
        <v>136</v>
      </c>
      <c r="D11" s="26">
        <v>30</v>
      </c>
      <c r="E11" s="18"/>
      <c r="F11" s="17">
        <v>4502455</v>
      </c>
      <c r="G11" s="1"/>
      <c r="H11" s="15"/>
      <c r="I11" s="4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12" t="s">
        <v>140</v>
      </c>
      <c r="B12" s="19"/>
      <c r="C12" s="14" t="s">
        <v>136</v>
      </c>
      <c r="D12" s="26">
        <v>30</v>
      </c>
      <c r="E12" s="18"/>
      <c r="F12" s="17">
        <v>4504005</v>
      </c>
      <c r="G12" s="1"/>
      <c r="H12" s="15"/>
      <c r="I12" s="4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12" t="s">
        <v>141</v>
      </c>
      <c r="B13" s="19"/>
      <c r="C13" s="14" t="s">
        <v>136</v>
      </c>
      <c r="D13" s="26">
        <v>30</v>
      </c>
      <c r="E13" s="18"/>
      <c r="F13" s="17">
        <v>4504125</v>
      </c>
      <c r="G13" s="1"/>
      <c r="H13" s="15"/>
      <c r="I13" s="4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12" t="s">
        <v>142</v>
      </c>
      <c r="B14" s="19"/>
      <c r="C14" s="14" t="s">
        <v>136</v>
      </c>
      <c r="D14" s="26">
        <v>30</v>
      </c>
      <c r="E14" s="18"/>
      <c r="F14" s="17">
        <v>4504265</v>
      </c>
      <c r="G14" s="1"/>
      <c r="H14" s="15"/>
      <c r="I14" s="4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2" t="s">
        <v>143</v>
      </c>
      <c r="B15" s="19"/>
      <c r="C15" s="14" t="s">
        <v>136</v>
      </c>
      <c r="D15" s="26">
        <v>30</v>
      </c>
      <c r="E15" s="18"/>
      <c r="F15" s="17">
        <v>4505415</v>
      </c>
      <c r="G15" s="1"/>
      <c r="H15" s="15"/>
      <c r="I15" s="4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2" t="s">
        <v>144</v>
      </c>
      <c r="B16" s="19"/>
      <c r="C16" s="14" t="s">
        <v>145</v>
      </c>
      <c r="D16" s="26">
        <v>25</v>
      </c>
      <c r="E16" s="18"/>
      <c r="F16" s="17">
        <v>4506790</v>
      </c>
      <c r="G16" s="1"/>
      <c r="H16" s="15"/>
      <c r="I16" s="4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12" t="s">
        <v>146</v>
      </c>
      <c r="B17" s="19"/>
      <c r="C17" s="14" t="s">
        <v>145</v>
      </c>
      <c r="D17" s="26">
        <v>25</v>
      </c>
      <c r="E17" s="18"/>
      <c r="F17" s="17">
        <v>4507550</v>
      </c>
      <c r="G17" s="1"/>
      <c r="H17" s="15"/>
      <c r="I17" s="4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12" t="s">
        <v>147</v>
      </c>
      <c r="B18" s="19"/>
      <c r="C18" s="13" t="s">
        <v>148</v>
      </c>
      <c r="D18" s="26">
        <v>200</v>
      </c>
      <c r="E18" s="18"/>
      <c r="F18" s="17">
        <v>4507801</v>
      </c>
      <c r="G18" s="1"/>
      <c r="H18" s="15"/>
      <c r="I18" s="4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12" t="s">
        <v>149</v>
      </c>
      <c r="B19" s="19"/>
      <c r="C19" s="13" t="s">
        <v>150</v>
      </c>
      <c r="D19" s="26">
        <v>25</v>
      </c>
      <c r="E19" s="18"/>
      <c r="F19" s="17">
        <v>4508030</v>
      </c>
      <c r="G19" s="1"/>
      <c r="H19" s="15"/>
      <c r="I19" s="4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2" t="s">
        <v>151</v>
      </c>
      <c r="B20" s="19"/>
      <c r="C20" s="13" t="s">
        <v>152</v>
      </c>
      <c r="D20" s="26">
        <v>30</v>
      </c>
      <c r="E20" s="18"/>
      <c r="F20" s="17">
        <v>4509375</v>
      </c>
      <c r="G20" s="1"/>
      <c r="H20" s="15"/>
      <c r="I20" s="4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12" t="s">
        <v>153</v>
      </c>
      <c r="B21" s="19"/>
      <c r="C21" s="14" t="s">
        <v>136</v>
      </c>
      <c r="D21" s="26">
        <v>30</v>
      </c>
      <c r="E21" s="18"/>
      <c r="F21" s="17">
        <v>4509535</v>
      </c>
      <c r="G21" s="1"/>
      <c r="H21" s="15"/>
      <c r="I21" s="4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12" t="s">
        <v>154</v>
      </c>
      <c r="B22" s="19"/>
      <c r="C22" s="14" t="s">
        <v>136</v>
      </c>
      <c r="D22" s="26">
        <v>30</v>
      </c>
      <c r="E22" s="18"/>
      <c r="F22" s="17">
        <v>4509615</v>
      </c>
      <c r="G22" s="1"/>
      <c r="H22" s="15"/>
      <c r="I22" s="4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12" t="s">
        <v>155</v>
      </c>
      <c r="B23" s="19"/>
      <c r="C23" s="14" t="s">
        <v>136</v>
      </c>
      <c r="D23" s="26">
        <v>30</v>
      </c>
      <c r="E23" s="18"/>
      <c r="F23" s="17">
        <v>4509755</v>
      </c>
      <c r="G23" s="1"/>
      <c r="H23" s="15"/>
      <c r="I23" s="4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2" t="s">
        <v>156</v>
      </c>
      <c r="B24" s="19"/>
      <c r="C24" s="13" t="s">
        <v>157</v>
      </c>
      <c r="D24" s="26">
        <v>24</v>
      </c>
      <c r="E24" s="18"/>
      <c r="F24" s="17">
        <v>4510215</v>
      </c>
      <c r="G24" s="1"/>
      <c r="H24" s="15"/>
      <c r="I24" s="4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12" t="s">
        <v>158</v>
      </c>
      <c r="B25" s="19"/>
      <c r="C25" s="13" t="s">
        <v>157</v>
      </c>
      <c r="D25" s="26">
        <v>24</v>
      </c>
      <c r="E25" s="18"/>
      <c r="F25" s="17">
        <v>4510275</v>
      </c>
      <c r="G25" s="1"/>
      <c r="H25" s="15"/>
      <c r="I25" s="4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2" t="s">
        <v>159</v>
      </c>
      <c r="B26" s="19"/>
      <c r="C26" s="13" t="s">
        <v>157</v>
      </c>
      <c r="D26" s="26">
        <v>24</v>
      </c>
      <c r="E26" s="18"/>
      <c r="F26" s="17">
        <v>4510325</v>
      </c>
      <c r="G26" s="1"/>
      <c r="H26" s="15"/>
      <c r="I26" s="4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2" t="s">
        <v>160</v>
      </c>
      <c r="B27" s="19"/>
      <c r="C27" s="14" t="s">
        <v>136</v>
      </c>
      <c r="D27" s="26">
        <v>30</v>
      </c>
      <c r="E27" s="13"/>
      <c r="F27" s="17">
        <v>4512305</v>
      </c>
      <c r="G27" s="1"/>
      <c r="H27" s="15"/>
      <c r="I27" s="4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2" t="s">
        <v>161</v>
      </c>
      <c r="B28" s="19"/>
      <c r="C28" s="14" t="s">
        <v>136</v>
      </c>
      <c r="D28" s="26">
        <v>30</v>
      </c>
      <c r="E28" s="22"/>
      <c r="F28" s="17">
        <v>4515755</v>
      </c>
      <c r="G28" s="1"/>
      <c r="H28" s="15"/>
      <c r="I28" s="4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2" t="s">
        <v>162</v>
      </c>
      <c r="B29" s="19"/>
      <c r="C29" s="14" t="s">
        <v>136</v>
      </c>
      <c r="D29" s="26">
        <v>30</v>
      </c>
      <c r="E29" s="20"/>
      <c r="F29" s="17">
        <v>4515855</v>
      </c>
      <c r="G29" s="1"/>
      <c r="H29" s="15"/>
      <c r="I29" s="4">
        <f t="shared" si="0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2" t="s">
        <v>163</v>
      </c>
      <c r="B30" s="19"/>
      <c r="C30" s="14" t="s">
        <v>136</v>
      </c>
      <c r="D30" s="26">
        <v>30</v>
      </c>
      <c r="E30" s="20"/>
      <c r="F30" s="17">
        <v>4518855</v>
      </c>
      <c r="G30" s="1"/>
      <c r="H30" s="15"/>
      <c r="I30" s="4">
        <f t="shared" si="0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2" t="s">
        <v>164</v>
      </c>
      <c r="B31" s="19"/>
      <c r="C31" s="14" t="s">
        <v>136</v>
      </c>
      <c r="D31" s="26">
        <v>30</v>
      </c>
      <c r="E31" s="22"/>
      <c r="F31" s="17">
        <v>4519165</v>
      </c>
      <c r="G31" s="1"/>
      <c r="H31" s="15"/>
      <c r="I31" s="4">
        <f t="shared" si="0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 t="s">
        <v>165</v>
      </c>
      <c r="B32" s="19"/>
      <c r="C32" s="14" t="s">
        <v>136</v>
      </c>
      <c r="D32" s="26">
        <v>30</v>
      </c>
      <c r="E32" s="20"/>
      <c r="F32" s="17">
        <v>4520795</v>
      </c>
      <c r="G32" s="1"/>
      <c r="H32" s="15"/>
      <c r="I32" s="4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2" t="s">
        <v>166</v>
      </c>
      <c r="B33" s="19"/>
      <c r="C33" s="14" t="s">
        <v>167</v>
      </c>
      <c r="D33" s="26">
        <v>30</v>
      </c>
      <c r="E33" s="22"/>
      <c r="F33" s="17">
        <v>4520955</v>
      </c>
      <c r="G33" s="1"/>
      <c r="H33" s="15"/>
      <c r="I33" s="4">
        <f t="shared" si="0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2" t="s">
        <v>168</v>
      </c>
      <c r="B34" s="19"/>
      <c r="C34" s="14" t="s">
        <v>167</v>
      </c>
      <c r="D34" s="26">
        <v>30</v>
      </c>
      <c r="E34" s="22"/>
      <c r="F34" s="17">
        <v>4521195</v>
      </c>
      <c r="G34" s="1"/>
      <c r="H34" s="15"/>
      <c r="I34" s="4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2" t="s">
        <v>169</v>
      </c>
      <c r="B35" s="19"/>
      <c r="C35" s="14" t="s">
        <v>136</v>
      </c>
      <c r="D35" s="26">
        <v>30</v>
      </c>
      <c r="E35" s="13"/>
      <c r="F35" s="17">
        <v>4520875</v>
      </c>
      <c r="G35" s="1"/>
      <c r="H35" s="15"/>
      <c r="I35" s="4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2" t="s">
        <v>170</v>
      </c>
      <c r="B36" s="19"/>
      <c r="C36" s="14" t="s">
        <v>136</v>
      </c>
      <c r="D36" s="26">
        <v>30</v>
      </c>
      <c r="E36" s="20"/>
      <c r="F36" s="17">
        <v>4522555</v>
      </c>
      <c r="G36" s="1"/>
      <c r="H36" s="15"/>
      <c r="I36" s="4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2" t="s">
        <v>171</v>
      </c>
      <c r="B37" s="19"/>
      <c r="C37" s="14" t="s">
        <v>172</v>
      </c>
      <c r="D37" s="26">
        <v>25</v>
      </c>
      <c r="E37" s="22"/>
      <c r="F37" s="17">
        <v>4523655</v>
      </c>
      <c r="G37" s="1"/>
      <c r="H37" s="15"/>
      <c r="I37" s="4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2" t="s">
        <v>173</v>
      </c>
      <c r="B38" s="19"/>
      <c r="C38" s="14" t="s">
        <v>136</v>
      </c>
      <c r="D38" s="26">
        <v>30</v>
      </c>
      <c r="E38" s="13"/>
      <c r="F38" s="17">
        <v>4524405</v>
      </c>
      <c r="G38" s="1"/>
      <c r="H38" s="15"/>
      <c r="I38" s="4">
        <f t="shared" si="0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2" t="s">
        <v>174</v>
      </c>
      <c r="B39" s="19"/>
      <c r="C39" s="14" t="s">
        <v>136</v>
      </c>
      <c r="D39" s="26">
        <v>30</v>
      </c>
      <c r="E39" s="18"/>
      <c r="F39" s="17">
        <v>4524555</v>
      </c>
      <c r="G39" s="1"/>
      <c r="H39" s="15"/>
      <c r="I39" s="4">
        <f t="shared" si="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2" t="s">
        <v>175</v>
      </c>
      <c r="B40" s="19"/>
      <c r="C40" s="13" t="s">
        <v>157</v>
      </c>
      <c r="D40" s="26">
        <v>24</v>
      </c>
      <c r="E40" s="20"/>
      <c r="F40" s="17">
        <v>4525055</v>
      </c>
      <c r="G40" s="1"/>
      <c r="H40" s="15"/>
      <c r="I40" s="4">
        <f t="shared" ref="I40:I71" si="1">H40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2" t="s">
        <v>176</v>
      </c>
      <c r="B41" s="19"/>
      <c r="C41" s="13" t="s">
        <v>172</v>
      </c>
      <c r="D41" s="26">
        <v>25</v>
      </c>
      <c r="E41" s="13"/>
      <c r="F41" s="17">
        <v>4525270</v>
      </c>
      <c r="G41" s="1"/>
      <c r="H41" s="15"/>
      <c r="I41" s="4">
        <f t="shared" si="1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2" t="s">
        <v>177</v>
      </c>
      <c r="B42" s="19"/>
      <c r="C42" s="13" t="s">
        <v>172</v>
      </c>
      <c r="D42" s="26">
        <v>25</v>
      </c>
      <c r="E42" s="22"/>
      <c r="F42" s="17">
        <v>4525600</v>
      </c>
      <c r="G42" s="1"/>
      <c r="H42" s="15"/>
      <c r="I42" s="4">
        <f t="shared" si="1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21" t="s">
        <v>178</v>
      </c>
      <c r="B43" s="19"/>
      <c r="C43" s="13" t="s">
        <v>172</v>
      </c>
      <c r="D43" s="26">
        <v>25</v>
      </c>
      <c r="E43" s="22"/>
      <c r="F43" s="17">
        <v>4526500</v>
      </c>
      <c r="G43" s="1"/>
      <c r="H43" s="15"/>
      <c r="I43" s="4">
        <f t="shared" si="1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21" t="s">
        <v>179</v>
      </c>
      <c r="B44" s="19"/>
      <c r="C44" s="13" t="s">
        <v>172</v>
      </c>
      <c r="D44" s="26">
        <v>25</v>
      </c>
      <c r="E44" s="13"/>
      <c r="F44" s="17">
        <v>4527970</v>
      </c>
      <c r="G44" s="1"/>
      <c r="H44" s="15"/>
      <c r="I44" s="4">
        <f t="shared" si="1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21" t="s">
        <v>180</v>
      </c>
      <c r="B45" s="19"/>
      <c r="C45" s="13" t="s">
        <v>172</v>
      </c>
      <c r="D45" s="26">
        <v>25</v>
      </c>
      <c r="E45" s="20"/>
      <c r="F45" s="17">
        <v>4527800</v>
      </c>
      <c r="G45" s="1"/>
      <c r="H45" s="15"/>
      <c r="I45" s="4">
        <f t="shared" si="1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21" t="s">
        <v>181</v>
      </c>
      <c r="B46" s="19"/>
      <c r="C46" s="13" t="s">
        <v>172</v>
      </c>
      <c r="D46" s="26">
        <v>25</v>
      </c>
      <c r="E46" s="20"/>
      <c r="F46" s="17">
        <v>4530500</v>
      </c>
      <c r="G46" s="1"/>
      <c r="H46" s="15"/>
      <c r="I46" s="4">
        <f t="shared" si="1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2" t="s">
        <v>182</v>
      </c>
      <c r="B47" s="19"/>
      <c r="C47" s="14" t="s">
        <v>136</v>
      </c>
      <c r="D47" s="26">
        <v>30</v>
      </c>
      <c r="E47" s="20"/>
      <c r="F47" s="17">
        <v>4531225</v>
      </c>
      <c r="G47" s="1"/>
      <c r="H47" s="15"/>
      <c r="I47" s="4">
        <f t="shared" si="1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2" t="s">
        <v>183</v>
      </c>
      <c r="B48" s="19"/>
      <c r="C48" s="14" t="s">
        <v>136</v>
      </c>
      <c r="D48" s="26">
        <v>30</v>
      </c>
      <c r="E48" s="22"/>
      <c r="F48" s="17">
        <v>4531705</v>
      </c>
      <c r="G48" s="1"/>
      <c r="H48" s="15"/>
      <c r="I48" s="4">
        <f t="shared" si="1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21" t="s">
        <v>184</v>
      </c>
      <c r="B49" s="19"/>
      <c r="C49" s="13" t="s">
        <v>172</v>
      </c>
      <c r="D49" s="26">
        <v>25</v>
      </c>
      <c r="E49" s="18"/>
      <c r="F49" s="17">
        <v>4533780</v>
      </c>
      <c r="G49" s="1"/>
      <c r="H49" s="15"/>
      <c r="I49" s="4">
        <f t="shared" si="1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21" t="s">
        <v>185</v>
      </c>
      <c r="B50" s="19"/>
      <c r="C50" s="14" t="s">
        <v>136</v>
      </c>
      <c r="D50" s="26">
        <v>30</v>
      </c>
      <c r="E50" s="18"/>
      <c r="F50" s="17">
        <v>4535305</v>
      </c>
      <c r="G50" s="1"/>
      <c r="H50" s="15"/>
      <c r="I50" s="4">
        <f t="shared" si="1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21" t="s">
        <v>186</v>
      </c>
      <c r="B51" s="19"/>
      <c r="C51" s="13" t="s">
        <v>172</v>
      </c>
      <c r="D51" s="26">
        <v>25</v>
      </c>
      <c r="E51" s="13"/>
      <c r="F51" s="17">
        <v>4535500</v>
      </c>
      <c r="G51" s="1"/>
      <c r="H51" s="15"/>
      <c r="I51" s="4">
        <f t="shared" si="1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21" t="s">
        <v>187</v>
      </c>
      <c r="B52" s="19"/>
      <c r="C52" s="13" t="s">
        <v>172</v>
      </c>
      <c r="D52" s="26">
        <v>25</v>
      </c>
      <c r="E52" s="18"/>
      <c r="F52" s="17">
        <v>4536540</v>
      </c>
      <c r="G52" s="1"/>
      <c r="H52" s="15"/>
      <c r="I52" s="4">
        <f t="shared" si="1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21" t="s">
        <v>188</v>
      </c>
      <c r="B53" s="19"/>
      <c r="C53" s="13" t="s">
        <v>172</v>
      </c>
      <c r="D53" s="26">
        <v>25</v>
      </c>
      <c r="E53" s="18"/>
      <c r="F53" s="17">
        <v>4537300</v>
      </c>
      <c r="G53" s="1"/>
      <c r="H53" s="15"/>
      <c r="I53" s="4">
        <f t="shared" si="1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21" t="s">
        <v>189</v>
      </c>
      <c r="B54" s="19"/>
      <c r="C54" s="14" t="s">
        <v>136</v>
      </c>
      <c r="D54" s="26">
        <v>30</v>
      </c>
      <c r="E54" s="13"/>
      <c r="F54" s="17">
        <v>4537755</v>
      </c>
      <c r="G54" s="1"/>
      <c r="H54" s="15"/>
      <c r="I54" s="4">
        <f t="shared" si="1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21" t="s">
        <v>190</v>
      </c>
      <c r="B55" s="19"/>
      <c r="C55" s="14" t="s">
        <v>191</v>
      </c>
      <c r="D55" s="26">
        <v>250</v>
      </c>
      <c r="E55" s="13"/>
      <c r="F55" s="17">
        <v>4537802</v>
      </c>
      <c r="G55" s="1"/>
      <c r="H55" s="15"/>
      <c r="I55" s="4">
        <f t="shared" si="1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2" t="s">
        <v>192</v>
      </c>
      <c r="B56" s="19"/>
      <c r="C56" s="14" t="s">
        <v>191</v>
      </c>
      <c r="D56" s="26">
        <v>250</v>
      </c>
      <c r="E56" s="18"/>
      <c r="F56" s="17">
        <v>4538602</v>
      </c>
      <c r="G56" s="1"/>
      <c r="H56" s="15"/>
      <c r="I56" s="4">
        <f t="shared" si="1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21" t="s">
        <v>193</v>
      </c>
      <c r="B57" s="19"/>
      <c r="C57" s="13" t="s">
        <v>172</v>
      </c>
      <c r="D57" s="26">
        <v>25</v>
      </c>
      <c r="E57" s="22"/>
      <c r="F57" s="17">
        <v>4538200</v>
      </c>
      <c r="G57" s="1"/>
      <c r="H57" s="15"/>
      <c r="I57" s="4">
        <f t="shared" si="1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2" t="s">
        <v>194</v>
      </c>
      <c r="B58" s="19"/>
      <c r="C58" s="14" t="s">
        <v>136</v>
      </c>
      <c r="D58" s="26">
        <v>30</v>
      </c>
      <c r="E58" s="18"/>
      <c r="F58" s="17">
        <v>4540155</v>
      </c>
      <c r="G58" s="1"/>
      <c r="H58" s="15"/>
      <c r="I58" s="4">
        <f t="shared" si="1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2" t="s">
        <v>195</v>
      </c>
      <c r="B59" s="19"/>
      <c r="C59" s="14" t="s">
        <v>172</v>
      </c>
      <c r="D59" s="26">
        <v>25</v>
      </c>
      <c r="E59" s="13"/>
      <c r="F59" s="17">
        <v>4546980</v>
      </c>
      <c r="G59" s="1"/>
      <c r="H59" s="15"/>
      <c r="I59" s="4">
        <f t="shared" si="1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2" t="s">
        <v>196</v>
      </c>
      <c r="B60" s="19"/>
      <c r="C60" s="14" t="s">
        <v>172</v>
      </c>
      <c r="D60" s="26">
        <v>25</v>
      </c>
      <c r="E60" s="20"/>
      <c r="F60" s="17">
        <v>4547500</v>
      </c>
      <c r="G60" s="1"/>
      <c r="H60" s="15"/>
      <c r="I60" s="4">
        <f t="shared" si="1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21" t="s">
        <v>197</v>
      </c>
      <c r="B61" s="19"/>
      <c r="C61" s="14" t="s">
        <v>136</v>
      </c>
      <c r="D61" s="26">
        <v>30</v>
      </c>
      <c r="E61" s="22"/>
      <c r="F61" s="17">
        <v>4542055</v>
      </c>
      <c r="G61" s="1"/>
      <c r="H61" s="15"/>
      <c r="I61" s="4">
        <f t="shared" si="1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2" t="s">
        <v>198</v>
      </c>
      <c r="B62" s="19"/>
      <c r="C62" s="14" t="s">
        <v>172</v>
      </c>
      <c r="D62" s="26">
        <v>25</v>
      </c>
      <c r="E62" s="18"/>
      <c r="F62" s="17">
        <v>4549000</v>
      </c>
      <c r="G62" s="1"/>
      <c r="H62" s="15"/>
      <c r="I62" s="4">
        <f t="shared" si="1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2" t="s">
        <v>199</v>
      </c>
      <c r="B63" s="19"/>
      <c r="C63" s="14" t="s">
        <v>172</v>
      </c>
      <c r="D63" s="26">
        <v>25</v>
      </c>
      <c r="E63" s="13"/>
      <c r="F63" s="17">
        <v>4549100</v>
      </c>
      <c r="G63" s="1"/>
      <c r="H63" s="15"/>
      <c r="I63" s="4">
        <f t="shared" si="1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2" t="s">
        <v>200</v>
      </c>
      <c r="B64" s="19"/>
      <c r="C64" s="14" t="s">
        <v>136</v>
      </c>
      <c r="D64" s="26">
        <v>30</v>
      </c>
      <c r="E64" s="22"/>
      <c r="F64" s="17">
        <v>4550205</v>
      </c>
      <c r="G64" s="1"/>
      <c r="H64" s="15"/>
      <c r="I64" s="4">
        <f t="shared" si="1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2" t="s">
        <v>201</v>
      </c>
      <c r="B65" s="19"/>
      <c r="C65" s="14" t="s">
        <v>136</v>
      </c>
      <c r="D65" s="26">
        <v>30</v>
      </c>
      <c r="E65" s="13"/>
      <c r="F65" s="17">
        <v>4552655</v>
      </c>
      <c r="G65" s="1"/>
      <c r="H65" s="15"/>
      <c r="I65" s="4">
        <f t="shared" si="1"/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>
      <c r="A66" s="12" t="s">
        <v>202</v>
      </c>
      <c r="B66" s="19"/>
      <c r="C66" s="14" t="s">
        <v>136</v>
      </c>
      <c r="D66" s="26">
        <v>30</v>
      </c>
      <c r="E66" s="18"/>
      <c r="F66" s="17">
        <v>4552805</v>
      </c>
      <c r="G66" s="1"/>
      <c r="H66" s="15"/>
      <c r="I66" s="4">
        <f t="shared" si="1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2" t="s">
        <v>203</v>
      </c>
      <c r="B67" s="19"/>
      <c r="C67" s="14" t="s">
        <v>157</v>
      </c>
      <c r="D67" s="26">
        <v>24</v>
      </c>
      <c r="E67" s="22"/>
      <c r="F67" s="17">
        <v>4576675</v>
      </c>
      <c r="G67" s="1"/>
      <c r="H67" s="15"/>
      <c r="I67" s="4">
        <f t="shared" si="1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2" t="s">
        <v>204</v>
      </c>
      <c r="B68" s="19"/>
      <c r="C68" s="14" t="s">
        <v>136</v>
      </c>
      <c r="D68" s="26">
        <v>30</v>
      </c>
      <c r="E68" s="20"/>
      <c r="F68" s="17">
        <v>4553345</v>
      </c>
      <c r="G68" s="1"/>
      <c r="H68" s="15"/>
      <c r="I68" s="4">
        <f t="shared" si="1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2" t="s">
        <v>205</v>
      </c>
      <c r="B69" s="19"/>
      <c r="C69" s="14" t="s">
        <v>136</v>
      </c>
      <c r="D69" s="26">
        <v>30</v>
      </c>
      <c r="E69" s="18"/>
      <c r="F69" s="17">
        <v>4553365</v>
      </c>
      <c r="G69" s="1"/>
      <c r="H69" s="15"/>
      <c r="I69" s="4">
        <f t="shared" si="1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2" t="s">
        <v>206</v>
      </c>
      <c r="B70" s="19"/>
      <c r="C70" s="14" t="s">
        <v>136</v>
      </c>
      <c r="D70" s="26">
        <v>30</v>
      </c>
      <c r="E70" s="20"/>
      <c r="F70" s="17">
        <v>4553495</v>
      </c>
      <c r="G70" s="1"/>
      <c r="H70" s="15"/>
      <c r="I70" s="4">
        <f t="shared" si="1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2" t="s">
        <v>207</v>
      </c>
      <c r="B71" s="19"/>
      <c r="C71" s="14" t="s">
        <v>136</v>
      </c>
      <c r="D71" s="26">
        <v>30</v>
      </c>
      <c r="E71" s="20"/>
      <c r="F71" s="17">
        <v>4553575</v>
      </c>
      <c r="G71" s="1"/>
      <c r="H71" s="15"/>
      <c r="I71" s="4">
        <f t="shared" si="1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2" t="s">
        <v>208</v>
      </c>
      <c r="B72" s="19"/>
      <c r="C72" s="14" t="s">
        <v>157</v>
      </c>
      <c r="D72" s="26">
        <v>24</v>
      </c>
      <c r="E72" s="20"/>
      <c r="F72" s="17">
        <v>4577035</v>
      </c>
      <c r="G72" s="1"/>
      <c r="H72" s="15"/>
      <c r="I72" s="4">
        <f t="shared" ref="I72:I93" si="2">H72</f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2" t="s">
        <v>209</v>
      </c>
      <c r="B73" s="19"/>
      <c r="C73" s="14" t="s">
        <v>157</v>
      </c>
      <c r="D73" s="26">
        <v>24</v>
      </c>
      <c r="E73" s="20"/>
      <c r="F73" s="17">
        <v>4577205</v>
      </c>
      <c r="G73" s="1"/>
      <c r="H73" s="15"/>
      <c r="I73" s="4">
        <f t="shared" si="2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2" t="s">
        <v>210</v>
      </c>
      <c r="B74" s="19"/>
      <c r="C74" s="14" t="s">
        <v>136</v>
      </c>
      <c r="D74" s="26">
        <v>30</v>
      </c>
      <c r="E74" s="13"/>
      <c r="F74" s="17">
        <v>4554805</v>
      </c>
      <c r="G74" s="1"/>
      <c r="H74" s="15"/>
      <c r="I74" s="4">
        <f t="shared" si="2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2" t="s">
        <v>211</v>
      </c>
      <c r="B75" s="19"/>
      <c r="C75" s="14" t="s">
        <v>136</v>
      </c>
      <c r="D75" s="26">
        <v>30</v>
      </c>
      <c r="E75" s="18"/>
      <c r="F75" s="17">
        <v>4558155</v>
      </c>
      <c r="G75" s="1"/>
      <c r="H75" s="15"/>
      <c r="I75" s="4">
        <f t="shared" si="2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2" t="s">
        <v>212</v>
      </c>
      <c r="B76" s="19"/>
      <c r="C76" s="14" t="s">
        <v>136</v>
      </c>
      <c r="D76" s="26">
        <v>30</v>
      </c>
      <c r="E76" s="18"/>
      <c r="F76" s="17">
        <v>4558955</v>
      </c>
      <c r="G76" s="1"/>
      <c r="H76" s="15"/>
      <c r="I76" s="4">
        <f t="shared" si="2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2" t="s">
        <v>213</v>
      </c>
      <c r="B77" s="19"/>
      <c r="C77" s="14" t="s">
        <v>136</v>
      </c>
      <c r="D77" s="26">
        <v>30</v>
      </c>
      <c r="E77" s="18"/>
      <c r="F77" s="17">
        <v>4559005</v>
      </c>
      <c r="G77" s="1"/>
      <c r="H77" s="15"/>
      <c r="I77" s="4">
        <f t="shared" si="2"/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2" t="s">
        <v>214</v>
      </c>
      <c r="B78" s="19"/>
      <c r="C78" s="14" t="s">
        <v>136</v>
      </c>
      <c r="D78" s="26">
        <v>30</v>
      </c>
      <c r="E78" s="20"/>
      <c r="F78" s="17">
        <v>4558555</v>
      </c>
      <c r="G78" s="1"/>
      <c r="H78" s="15"/>
      <c r="I78" s="4">
        <f t="shared" si="2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2" t="s">
        <v>215</v>
      </c>
      <c r="B79" s="19"/>
      <c r="C79" s="14" t="s">
        <v>136</v>
      </c>
      <c r="D79" s="26">
        <v>30</v>
      </c>
      <c r="E79" s="18"/>
      <c r="F79" s="17">
        <v>4558605</v>
      </c>
      <c r="G79" s="1"/>
      <c r="H79" s="15"/>
      <c r="I79" s="4">
        <f t="shared" si="2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2" t="s">
        <v>216</v>
      </c>
      <c r="B80" s="19"/>
      <c r="C80" s="14" t="s">
        <v>136</v>
      </c>
      <c r="D80" s="26">
        <v>30</v>
      </c>
      <c r="E80" s="18"/>
      <c r="F80" s="17">
        <v>4560035</v>
      </c>
      <c r="G80" s="1"/>
      <c r="H80" s="15"/>
      <c r="I80" s="4">
        <f t="shared" si="2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2" t="s">
        <v>217</v>
      </c>
      <c r="B81" s="19"/>
      <c r="C81" s="14" t="s">
        <v>136</v>
      </c>
      <c r="D81" s="26">
        <v>30</v>
      </c>
      <c r="E81" s="20"/>
      <c r="F81" s="17">
        <v>4560075</v>
      </c>
      <c r="G81" s="1"/>
      <c r="H81" s="15"/>
      <c r="I81" s="4">
        <f t="shared" si="2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2" t="s">
        <v>218</v>
      </c>
      <c r="B82" s="19"/>
      <c r="C82" s="14" t="s">
        <v>136</v>
      </c>
      <c r="D82" s="26">
        <v>30</v>
      </c>
      <c r="E82" s="18"/>
      <c r="F82" s="17">
        <v>4560605</v>
      </c>
      <c r="G82" s="4"/>
      <c r="H82" s="15"/>
      <c r="I82" s="4">
        <f t="shared" si="2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2" t="s">
        <v>219</v>
      </c>
      <c r="B83" s="19"/>
      <c r="C83" s="14" t="s">
        <v>136</v>
      </c>
      <c r="D83" s="26">
        <v>30</v>
      </c>
      <c r="E83" s="18"/>
      <c r="F83" s="17">
        <v>4560505</v>
      </c>
      <c r="G83" s="1"/>
      <c r="H83" s="15"/>
      <c r="I83" s="4">
        <f t="shared" si="2"/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2" t="s">
        <v>220</v>
      </c>
      <c r="B84" s="19"/>
      <c r="C84" s="14" t="s">
        <v>136</v>
      </c>
      <c r="D84" s="26">
        <v>30</v>
      </c>
      <c r="E84" s="20"/>
      <c r="F84" s="17">
        <v>4561025</v>
      </c>
      <c r="G84" s="1"/>
      <c r="H84" s="15"/>
      <c r="I84" s="4">
        <f t="shared" si="2"/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2" t="s">
        <v>221</v>
      </c>
      <c r="B85" s="19"/>
      <c r="C85" s="14" t="s">
        <v>172</v>
      </c>
      <c r="D85" s="26">
        <v>100</v>
      </c>
      <c r="E85" s="22"/>
      <c r="F85" s="17">
        <v>4562507</v>
      </c>
      <c r="G85" s="1"/>
      <c r="H85" s="15"/>
      <c r="I85" s="4">
        <f t="shared" si="2"/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2" t="s">
        <v>222</v>
      </c>
      <c r="B86" s="19"/>
      <c r="C86" s="14" t="s">
        <v>136</v>
      </c>
      <c r="D86" s="26">
        <v>30</v>
      </c>
      <c r="E86" s="18"/>
      <c r="F86" s="17">
        <v>4564855</v>
      </c>
      <c r="G86" s="1"/>
      <c r="H86" s="15"/>
      <c r="I86" s="4">
        <f t="shared" si="2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2" t="s">
        <v>223</v>
      </c>
      <c r="B87" s="19"/>
      <c r="C87" s="14" t="s">
        <v>136</v>
      </c>
      <c r="D87" s="26">
        <v>30</v>
      </c>
      <c r="E87" s="22"/>
      <c r="F87" s="17">
        <v>4565245</v>
      </c>
      <c r="G87" s="1"/>
      <c r="H87" s="15"/>
      <c r="I87" s="4">
        <f t="shared" si="2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>
      <c r="A88" s="12" t="s">
        <v>224</v>
      </c>
      <c r="B88" s="19"/>
      <c r="C88" s="14" t="s">
        <v>172</v>
      </c>
      <c r="D88" s="26">
        <v>25</v>
      </c>
      <c r="E88" s="18"/>
      <c r="F88" s="17">
        <v>4565305</v>
      </c>
      <c r="G88" s="1"/>
      <c r="H88" s="15"/>
      <c r="I88" s="4">
        <f t="shared" si="2"/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>
      <c r="A89" s="12" t="s">
        <v>225</v>
      </c>
      <c r="B89" s="19"/>
      <c r="C89" s="14" t="s">
        <v>136</v>
      </c>
      <c r="D89" s="26">
        <v>30</v>
      </c>
      <c r="E89" s="18"/>
      <c r="F89" s="17">
        <v>4565655</v>
      </c>
      <c r="G89" s="1"/>
      <c r="H89" s="15"/>
      <c r="I89" s="4">
        <f t="shared" si="2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2" t="s">
        <v>226</v>
      </c>
      <c r="B90" s="19"/>
      <c r="C90" s="14" t="s">
        <v>136</v>
      </c>
      <c r="D90" s="26">
        <v>30</v>
      </c>
      <c r="E90" s="22"/>
      <c r="F90" s="17">
        <v>4566285</v>
      </c>
      <c r="G90" s="1"/>
      <c r="H90" s="15"/>
      <c r="I90" s="4">
        <f t="shared" si="2"/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1" customFormat="1" ht="11.25">
      <c r="A91" s="12" t="s">
        <v>227</v>
      </c>
      <c r="B91" s="19"/>
      <c r="C91" s="14" t="s">
        <v>136</v>
      </c>
      <c r="D91" s="26">
        <v>30</v>
      </c>
      <c r="E91" s="18"/>
      <c r="F91" s="17">
        <v>4566325</v>
      </c>
      <c r="H91" s="15"/>
      <c r="I91" s="4">
        <f t="shared" si="2"/>
        <v>0</v>
      </c>
    </row>
    <row r="92" spans="1:30">
      <c r="A92" s="12" t="s">
        <v>228</v>
      </c>
      <c r="B92" s="19"/>
      <c r="C92" s="14" t="s">
        <v>136</v>
      </c>
      <c r="D92" s="26">
        <v>30</v>
      </c>
      <c r="E92" s="18"/>
      <c r="F92" s="17">
        <v>4566455</v>
      </c>
      <c r="G92" s="1"/>
      <c r="H92" s="15"/>
      <c r="I92" s="4">
        <f t="shared" si="2"/>
        <v>0</v>
      </c>
    </row>
    <row r="93" spans="1:30">
      <c r="A93" s="12" t="s">
        <v>229</v>
      </c>
      <c r="B93" s="19"/>
      <c r="C93" s="14" t="s">
        <v>172</v>
      </c>
      <c r="D93" s="26">
        <v>25</v>
      </c>
      <c r="E93" s="18"/>
      <c r="F93" s="17">
        <v>4566880</v>
      </c>
      <c r="G93" s="1"/>
      <c r="H93" s="15"/>
      <c r="I93" s="4">
        <f t="shared" si="2"/>
        <v>0</v>
      </c>
    </row>
    <row r="94" spans="1:30">
      <c r="I94" s="4">
        <f>SUM(I95:I99)</f>
        <v>0</v>
      </c>
    </row>
    <row r="95" spans="1:30">
      <c r="A95" s="12" t="s">
        <v>230</v>
      </c>
      <c r="B95" s="19"/>
      <c r="C95" s="14" t="s">
        <v>231</v>
      </c>
      <c r="D95" s="26">
        <v>25</v>
      </c>
      <c r="E95" s="20"/>
      <c r="F95" s="17">
        <v>4734650</v>
      </c>
      <c r="G95" s="1"/>
      <c r="H95" s="15"/>
      <c r="I95" s="4">
        <f>H95</f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2" t="s">
        <v>232</v>
      </c>
      <c r="B96" s="19"/>
      <c r="C96" s="14" t="s">
        <v>231</v>
      </c>
      <c r="D96" s="26">
        <v>25</v>
      </c>
      <c r="E96" s="13"/>
      <c r="F96" s="17">
        <v>4734910</v>
      </c>
      <c r="G96" s="1"/>
      <c r="H96" s="15"/>
      <c r="I96" s="4">
        <f>H96</f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2" t="s">
        <v>233</v>
      </c>
      <c r="B97" s="19"/>
      <c r="C97" s="14" t="s">
        <v>231</v>
      </c>
      <c r="D97" s="26">
        <v>25</v>
      </c>
      <c r="E97" s="22"/>
      <c r="F97" s="17">
        <v>4734770</v>
      </c>
      <c r="G97" s="1"/>
      <c r="H97" s="15"/>
      <c r="I97" s="4">
        <f>H97</f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2" t="s">
        <v>234</v>
      </c>
      <c r="B98" s="19"/>
      <c r="C98" s="14" t="s">
        <v>231</v>
      </c>
      <c r="D98" s="26">
        <v>25</v>
      </c>
      <c r="E98" s="18"/>
      <c r="F98" s="17">
        <v>4734940</v>
      </c>
      <c r="G98" s="1"/>
      <c r="H98" s="15"/>
      <c r="I98" s="4">
        <f>H98</f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2" t="s">
        <v>235</v>
      </c>
      <c r="B99" s="19"/>
      <c r="C99" s="14" t="s">
        <v>231</v>
      </c>
      <c r="D99" s="26">
        <v>25</v>
      </c>
      <c r="E99" s="22"/>
      <c r="F99" s="17">
        <v>4736300</v>
      </c>
      <c r="G99" s="1"/>
      <c r="H99" s="15"/>
      <c r="I99" s="4">
        <f>H99</f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</sheetData>
  <autoFilter ref="I2:I93" xr:uid="{00000000-0009-0000-0000-000002000000}"/>
  <customSheetViews>
    <customSheetView guid="{71F486F7-AC23-4012-92EA-60EEE621ADFF}" showPageBreaks="1" printArea="1" showAutoFilter="1">
      <selection activeCell="B20" sqref="B20"/>
      <pageMargins left="0" right="0" top="0" bottom="0" header="0" footer="0"/>
      <pageSetup orientation="portrait"/>
      <autoFilter ref="B1" xr:uid="{00000000-0000-0000-0000-000000000000}"/>
    </customSheetView>
    <customSheetView guid="{F48A945A-E99E-4940-A554-1221E692694E}" showPageBreaks="1" printArea="1" showAutoFilter="1">
      <selection activeCell="A12" sqref="A12"/>
      <pageMargins left="0" right="0" top="0" bottom="0" header="0" footer="0"/>
      <pageSetup orientation="portrait"/>
      <autoFilter ref="B1" xr:uid="{00000000-0000-0000-0000-000000000000}"/>
    </customSheetView>
    <customSheetView guid="{2F410863-295B-49EE-8779-BE92BCE954DF}" showPageBreaks="1" printArea="1" showAutoFilter="1" showRuler="0">
      <selection activeCell="B20" sqref="B20"/>
      <pageMargins left="0" right="0" top="0" bottom="0" header="0" footer="0"/>
      <pageSetup orientation="portrait"/>
      <headerFooter alignWithMargins="0"/>
      <autoFilter ref="B1" xr:uid="{00000000-0000-0000-0000-000000000000}"/>
    </customSheetView>
  </customSheetViews>
  <phoneticPr fontId="4" type="noConversion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N440"/>
  <sheetViews>
    <sheetView workbookViewId="0">
      <pane ySplit="2" topLeftCell="A87" activePane="bottomLeft" state="frozen"/>
      <selection pane="bottomLeft" activeCell="C3" sqref="C3"/>
    </sheetView>
  </sheetViews>
  <sheetFormatPr defaultColWidth="9.140625" defaultRowHeight="11.25"/>
  <cols>
    <col min="1" max="1" width="7.85546875" style="65" customWidth="1"/>
    <col min="2" max="2" width="31.140625" style="65" customWidth="1"/>
    <col min="3" max="3" width="7" style="65" bestFit="1" customWidth="1"/>
    <col min="4" max="4" width="3.42578125" style="65" bestFit="1" customWidth="1"/>
    <col min="5" max="5" width="6.85546875" style="65" customWidth="1"/>
    <col min="6" max="6" width="15.85546875" style="65" customWidth="1"/>
    <col min="7" max="7" width="1.42578125" style="65" customWidth="1"/>
    <col min="8" max="8" width="7.42578125" style="69" customWidth="1"/>
    <col min="9" max="9" width="27.42578125" style="66" customWidth="1"/>
    <col min="10" max="10" width="3.42578125" style="68" bestFit="1" customWidth="1"/>
    <col min="11" max="11" width="7.140625" style="67" customWidth="1"/>
    <col min="12" max="12" width="15.85546875" style="66" customWidth="1"/>
    <col min="13" max="13" width="15.85546875" style="69" customWidth="1"/>
    <col min="14" max="14" width="4.85546875" style="65" customWidth="1"/>
    <col min="15" max="16384" width="9.140625" style="65"/>
  </cols>
  <sheetData>
    <row r="1" spans="1:14" s="83" customFormat="1" ht="19.5" customHeight="1">
      <c r="A1" s="411" t="s">
        <v>236</v>
      </c>
      <c r="B1" s="412"/>
      <c r="C1" s="412"/>
      <c r="D1" s="412"/>
      <c r="E1" s="412"/>
      <c r="F1" s="346"/>
      <c r="G1" s="84"/>
      <c r="H1" s="413" t="s">
        <v>237</v>
      </c>
      <c r="I1" s="414"/>
      <c r="J1" s="414"/>
      <c r="K1" s="414"/>
      <c r="L1" s="414"/>
      <c r="M1" s="87"/>
    </row>
    <row r="2" spans="1:14" s="79" customFormat="1">
      <c r="A2" s="82" t="s">
        <v>53</v>
      </c>
      <c r="B2" s="80" t="s">
        <v>50</v>
      </c>
      <c r="C2" s="80" t="s">
        <v>238</v>
      </c>
      <c r="D2" s="80" t="s">
        <v>47</v>
      </c>
      <c r="E2" s="80" t="s">
        <v>130</v>
      </c>
      <c r="F2" s="80" t="s">
        <v>239</v>
      </c>
      <c r="G2" s="81"/>
      <c r="H2" s="80" t="s">
        <v>53</v>
      </c>
      <c r="I2" s="80" t="s">
        <v>50</v>
      </c>
      <c r="J2" s="80" t="s">
        <v>47</v>
      </c>
      <c r="K2" s="80" t="s">
        <v>130</v>
      </c>
      <c r="L2" s="85" t="s">
        <v>240</v>
      </c>
      <c r="M2" s="86" t="s">
        <v>239</v>
      </c>
    </row>
    <row r="3" spans="1:14" s="66" customFormat="1">
      <c r="A3" s="119">
        <v>4501015</v>
      </c>
      <c r="B3" s="115" t="s">
        <v>241</v>
      </c>
      <c r="C3" s="116" t="s">
        <v>242</v>
      </c>
      <c r="D3" s="117">
        <v>30</v>
      </c>
      <c r="E3" s="118" t="s">
        <v>152</v>
      </c>
      <c r="F3" s="118" t="s">
        <v>243</v>
      </c>
      <c r="G3" s="88"/>
      <c r="H3" s="114">
        <v>4501075</v>
      </c>
      <c r="I3" s="131" t="s">
        <v>244</v>
      </c>
      <c r="J3" s="117">
        <v>30</v>
      </c>
      <c r="K3" s="118" t="s">
        <v>152</v>
      </c>
      <c r="L3" s="132"/>
      <c r="M3" s="133" t="s">
        <v>245</v>
      </c>
      <c r="N3" s="65"/>
    </row>
    <row r="4" spans="1:14" s="66" customFormat="1">
      <c r="A4" s="114">
        <v>4502295</v>
      </c>
      <c r="B4" s="115" t="s">
        <v>246</v>
      </c>
      <c r="C4" s="116"/>
      <c r="D4" s="117">
        <v>30</v>
      </c>
      <c r="E4" s="118" t="s">
        <v>152</v>
      </c>
      <c r="F4" s="118" t="s">
        <v>243</v>
      </c>
      <c r="G4" s="88"/>
      <c r="H4" s="114">
        <v>4503345</v>
      </c>
      <c r="I4" s="131" t="s">
        <v>247</v>
      </c>
      <c r="J4" s="117">
        <v>30</v>
      </c>
      <c r="K4" s="118" t="s">
        <v>152</v>
      </c>
      <c r="L4" s="132" t="s">
        <v>248</v>
      </c>
      <c r="M4" s="133" t="s">
        <v>245</v>
      </c>
      <c r="N4" s="65"/>
    </row>
    <row r="5" spans="1:14" s="66" customFormat="1">
      <c r="A5" s="122">
        <v>4502875</v>
      </c>
      <c r="B5" s="115" t="s">
        <v>249</v>
      </c>
      <c r="C5" s="116" t="s">
        <v>250</v>
      </c>
      <c r="D5" s="117">
        <v>30</v>
      </c>
      <c r="E5" s="118" t="s">
        <v>152</v>
      </c>
      <c r="F5" s="118" t="s">
        <v>243</v>
      </c>
      <c r="G5" s="88"/>
      <c r="H5" s="114">
        <v>4503975</v>
      </c>
      <c r="I5" s="131" t="s">
        <v>251</v>
      </c>
      <c r="J5" s="117">
        <v>30</v>
      </c>
      <c r="K5" s="118" t="s">
        <v>152</v>
      </c>
      <c r="L5" s="132"/>
      <c r="M5" s="133" t="s">
        <v>245</v>
      </c>
      <c r="N5" s="65"/>
    </row>
    <row r="6" spans="1:14" s="66" customFormat="1">
      <c r="A6" s="122">
        <v>4504255</v>
      </c>
      <c r="B6" s="115" t="s">
        <v>252</v>
      </c>
      <c r="C6" s="116" t="s">
        <v>250</v>
      </c>
      <c r="D6" s="117">
        <v>30</v>
      </c>
      <c r="E6" s="118" t="s">
        <v>152</v>
      </c>
      <c r="F6" s="118" t="s">
        <v>243</v>
      </c>
      <c r="G6" s="88"/>
      <c r="H6" s="114">
        <v>4505851</v>
      </c>
      <c r="I6" s="131" t="s">
        <v>253</v>
      </c>
      <c r="J6" s="117">
        <v>200</v>
      </c>
      <c r="K6" s="118" t="s">
        <v>254</v>
      </c>
      <c r="L6" s="132"/>
      <c r="M6" s="133" t="s">
        <v>245</v>
      </c>
      <c r="N6" s="65"/>
    </row>
    <row r="7" spans="1:14" s="66" customFormat="1">
      <c r="A7" s="122">
        <v>4506630</v>
      </c>
      <c r="B7" s="115" t="s">
        <v>255</v>
      </c>
      <c r="C7" s="116" t="s">
        <v>256</v>
      </c>
      <c r="D7" s="117">
        <v>25</v>
      </c>
      <c r="E7" s="118" t="s">
        <v>257</v>
      </c>
      <c r="F7" s="118" t="s">
        <v>243</v>
      </c>
      <c r="G7" s="88"/>
      <c r="H7" s="114">
        <v>4506120</v>
      </c>
      <c r="I7" s="131" t="s">
        <v>258</v>
      </c>
      <c r="J7" s="117">
        <v>25</v>
      </c>
      <c r="K7" s="118" t="s">
        <v>150</v>
      </c>
      <c r="L7" s="132"/>
      <c r="M7" s="133" t="s">
        <v>245</v>
      </c>
      <c r="N7" s="65"/>
    </row>
    <row r="8" spans="1:14" s="66" customFormat="1">
      <c r="A8" s="122">
        <v>4506640</v>
      </c>
      <c r="B8" s="115" t="s">
        <v>259</v>
      </c>
      <c r="C8" s="116" t="s">
        <v>250</v>
      </c>
      <c r="D8" s="117">
        <v>25</v>
      </c>
      <c r="E8" s="118" t="s">
        <v>257</v>
      </c>
      <c r="F8" s="118" t="s">
        <v>243</v>
      </c>
      <c r="G8" s="88"/>
      <c r="H8" s="114">
        <v>4507340</v>
      </c>
      <c r="I8" s="131" t="s">
        <v>260</v>
      </c>
      <c r="J8" s="117">
        <v>25</v>
      </c>
      <c r="K8" s="118" t="s">
        <v>257</v>
      </c>
      <c r="L8" s="132"/>
      <c r="M8" s="133" t="s">
        <v>245</v>
      </c>
      <c r="N8" s="65"/>
    </row>
    <row r="9" spans="1:14" s="66" customFormat="1">
      <c r="A9" s="122">
        <v>4508370</v>
      </c>
      <c r="B9" s="115" t="s">
        <v>261</v>
      </c>
      <c r="C9" s="116" t="s">
        <v>250</v>
      </c>
      <c r="D9" s="117">
        <v>30</v>
      </c>
      <c r="E9" s="118" t="s">
        <v>152</v>
      </c>
      <c r="F9" s="118" t="s">
        <v>243</v>
      </c>
      <c r="G9" s="88"/>
      <c r="H9" s="114">
        <v>4507500</v>
      </c>
      <c r="I9" s="131" t="s">
        <v>262</v>
      </c>
      <c r="J9" s="117">
        <v>25</v>
      </c>
      <c r="K9" s="118" t="s">
        <v>150</v>
      </c>
      <c r="L9" s="132"/>
      <c r="M9" s="133" t="s">
        <v>245</v>
      </c>
      <c r="N9" s="65"/>
    </row>
    <row r="10" spans="1:14" s="66" customFormat="1">
      <c r="A10" s="123">
        <v>4572365</v>
      </c>
      <c r="B10" s="120" t="s">
        <v>263</v>
      </c>
      <c r="C10" s="116" t="s">
        <v>250</v>
      </c>
      <c r="D10" s="117">
        <v>30</v>
      </c>
      <c r="E10" s="118" t="s">
        <v>152</v>
      </c>
      <c r="F10" s="118" t="s">
        <v>243</v>
      </c>
      <c r="G10" s="88"/>
      <c r="H10" s="114">
        <v>4509885</v>
      </c>
      <c r="I10" s="131" t="s">
        <v>264</v>
      </c>
      <c r="J10" s="117">
        <v>30</v>
      </c>
      <c r="K10" s="118" t="s">
        <v>152</v>
      </c>
      <c r="L10" s="132"/>
      <c r="M10" s="133" t="s">
        <v>245</v>
      </c>
      <c r="N10" s="65"/>
    </row>
    <row r="11" spans="1:14" s="66" customFormat="1">
      <c r="A11" s="123">
        <v>4572385</v>
      </c>
      <c r="B11" s="120" t="s">
        <v>265</v>
      </c>
      <c r="C11" s="116" t="s">
        <v>250</v>
      </c>
      <c r="D11" s="117">
        <v>30</v>
      </c>
      <c r="E11" s="118" t="s">
        <v>152</v>
      </c>
      <c r="F11" s="118" t="s">
        <v>243</v>
      </c>
      <c r="G11" s="88"/>
      <c r="H11" s="114">
        <v>4510125</v>
      </c>
      <c r="I11" s="131" t="s">
        <v>266</v>
      </c>
      <c r="J11" s="117">
        <v>30</v>
      </c>
      <c r="K11" s="118" t="s">
        <v>152</v>
      </c>
      <c r="L11" s="132" t="s">
        <v>267</v>
      </c>
      <c r="M11" s="133" t="s">
        <v>245</v>
      </c>
    </row>
    <row r="12" spans="1:14" s="66" customFormat="1">
      <c r="A12" s="122">
        <v>4511570</v>
      </c>
      <c r="B12" s="115" t="s">
        <v>268</v>
      </c>
      <c r="C12" s="121"/>
      <c r="D12" s="117">
        <v>25</v>
      </c>
      <c r="E12" s="118" t="s">
        <v>172</v>
      </c>
      <c r="F12" s="118" t="s">
        <v>243</v>
      </c>
      <c r="G12" s="88"/>
      <c r="H12" s="114">
        <v>4582254</v>
      </c>
      <c r="I12" s="131" t="s">
        <v>269</v>
      </c>
      <c r="J12" s="117">
        <v>24</v>
      </c>
      <c r="K12" s="118" t="s">
        <v>270</v>
      </c>
      <c r="L12" s="132"/>
      <c r="M12" s="133" t="s">
        <v>245</v>
      </c>
      <c r="N12" s="65"/>
    </row>
    <row r="13" spans="1:14" s="66" customFormat="1">
      <c r="A13" s="122">
        <v>4586954</v>
      </c>
      <c r="B13" s="115" t="s">
        <v>271</v>
      </c>
      <c r="C13" s="116"/>
      <c r="D13" s="117">
        <v>24</v>
      </c>
      <c r="E13" s="118" t="s">
        <v>270</v>
      </c>
      <c r="F13" s="118" t="s">
        <v>243</v>
      </c>
      <c r="G13" s="88"/>
      <c r="H13" s="114">
        <v>4582604</v>
      </c>
      <c r="I13" s="131" t="s">
        <v>272</v>
      </c>
      <c r="J13" s="117">
        <v>24</v>
      </c>
      <c r="K13" s="118" t="s">
        <v>270</v>
      </c>
      <c r="L13" s="132"/>
      <c r="M13" s="133" t="s">
        <v>245</v>
      </c>
      <c r="N13" s="65"/>
    </row>
    <row r="14" spans="1:14" s="66" customFormat="1">
      <c r="A14" s="123">
        <v>4512725</v>
      </c>
      <c r="B14" s="120" t="s">
        <v>273</v>
      </c>
      <c r="C14" s="116" t="s">
        <v>250</v>
      </c>
      <c r="D14" s="117">
        <v>30</v>
      </c>
      <c r="E14" s="118" t="s">
        <v>152</v>
      </c>
      <c r="F14" s="118" t="s">
        <v>243</v>
      </c>
      <c r="G14" s="88"/>
      <c r="H14" s="114">
        <v>4582704</v>
      </c>
      <c r="I14" s="131" t="s">
        <v>274</v>
      </c>
      <c r="J14" s="117">
        <v>24</v>
      </c>
      <c r="K14" s="118" t="s">
        <v>270</v>
      </c>
      <c r="L14" s="132"/>
      <c r="M14" s="133" t="s">
        <v>245</v>
      </c>
    </row>
    <row r="15" spans="1:14" s="66" customFormat="1">
      <c r="A15" s="123">
        <v>4513225</v>
      </c>
      <c r="B15" s="120" t="s">
        <v>275</v>
      </c>
      <c r="C15" s="116" t="s">
        <v>250</v>
      </c>
      <c r="D15" s="117">
        <v>30</v>
      </c>
      <c r="E15" s="118" t="s">
        <v>152</v>
      </c>
      <c r="F15" s="118" t="s">
        <v>243</v>
      </c>
      <c r="G15" s="88"/>
      <c r="H15" s="114">
        <v>4583304</v>
      </c>
      <c r="I15" s="131" t="s">
        <v>276</v>
      </c>
      <c r="J15" s="117">
        <v>24</v>
      </c>
      <c r="K15" s="118" t="s">
        <v>270</v>
      </c>
      <c r="L15" s="132"/>
      <c r="M15" s="133" t="s">
        <v>245</v>
      </c>
      <c r="N15" s="65"/>
    </row>
    <row r="16" spans="1:14" s="66" customFormat="1">
      <c r="A16" s="123">
        <v>4513245</v>
      </c>
      <c r="B16" s="120" t="s">
        <v>277</v>
      </c>
      <c r="C16" s="116" t="s">
        <v>250</v>
      </c>
      <c r="D16" s="117">
        <v>30</v>
      </c>
      <c r="E16" s="118" t="s">
        <v>152</v>
      </c>
      <c r="F16" s="118" t="s">
        <v>243</v>
      </c>
      <c r="G16" s="88"/>
      <c r="H16" s="114">
        <v>4587104</v>
      </c>
      <c r="I16" s="131" t="s">
        <v>278</v>
      </c>
      <c r="J16" s="117">
        <v>24</v>
      </c>
      <c r="K16" s="118" t="s">
        <v>270</v>
      </c>
      <c r="L16" s="132"/>
      <c r="M16" s="133" t="s">
        <v>245</v>
      </c>
      <c r="N16" s="65"/>
    </row>
    <row r="17" spans="1:14" s="66" customFormat="1">
      <c r="A17" s="123">
        <v>4513265</v>
      </c>
      <c r="B17" s="120" t="s">
        <v>279</v>
      </c>
      <c r="C17" s="116" t="s">
        <v>250</v>
      </c>
      <c r="D17" s="117">
        <v>30</v>
      </c>
      <c r="E17" s="118" t="s">
        <v>152</v>
      </c>
      <c r="F17" s="118" t="s">
        <v>243</v>
      </c>
      <c r="G17" s="88"/>
      <c r="H17" s="114">
        <v>4587554</v>
      </c>
      <c r="I17" s="131" t="s">
        <v>280</v>
      </c>
      <c r="J17" s="117">
        <v>24</v>
      </c>
      <c r="K17" s="118" t="s">
        <v>270</v>
      </c>
      <c r="L17" s="132"/>
      <c r="M17" s="133" t="s">
        <v>245</v>
      </c>
      <c r="N17" s="65"/>
    </row>
    <row r="18" spans="1:14" s="66" customFormat="1">
      <c r="A18" s="123">
        <v>4516245</v>
      </c>
      <c r="B18" s="120" t="s">
        <v>281</v>
      </c>
      <c r="C18" s="116" t="s">
        <v>282</v>
      </c>
      <c r="D18" s="117">
        <v>30</v>
      </c>
      <c r="E18" s="118" t="s">
        <v>152</v>
      </c>
      <c r="F18" s="118" t="s">
        <v>243</v>
      </c>
      <c r="G18" s="88"/>
      <c r="H18" s="114">
        <v>4512845</v>
      </c>
      <c r="I18" s="131" t="s">
        <v>283</v>
      </c>
      <c r="J18" s="117">
        <v>30</v>
      </c>
      <c r="K18" s="118" t="s">
        <v>152</v>
      </c>
      <c r="L18" s="132"/>
      <c r="M18" s="133" t="s">
        <v>245</v>
      </c>
    </row>
    <row r="19" spans="1:14" s="66" customFormat="1">
      <c r="A19" s="123">
        <v>4516685</v>
      </c>
      <c r="B19" s="120" t="s">
        <v>284</v>
      </c>
      <c r="C19" s="116" t="s">
        <v>285</v>
      </c>
      <c r="D19" s="117">
        <v>30</v>
      </c>
      <c r="E19" s="118" t="s">
        <v>152</v>
      </c>
      <c r="F19" s="118" t="s">
        <v>243</v>
      </c>
      <c r="G19" s="88"/>
      <c r="H19" s="114">
        <v>4512855</v>
      </c>
      <c r="I19" s="131" t="s">
        <v>286</v>
      </c>
      <c r="J19" s="117">
        <v>30</v>
      </c>
      <c r="K19" s="118" t="s">
        <v>152</v>
      </c>
      <c r="L19" s="132" t="s">
        <v>287</v>
      </c>
      <c r="M19" s="133" t="s">
        <v>245</v>
      </c>
    </row>
    <row r="20" spans="1:14" s="66" customFormat="1">
      <c r="A20" s="123">
        <v>4518232</v>
      </c>
      <c r="B20" s="120" t="s">
        <v>288</v>
      </c>
      <c r="C20" s="116" t="s">
        <v>250</v>
      </c>
      <c r="D20" s="117">
        <v>25</v>
      </c>
      <c r="E20" s="118" t="s">
        <v>145</v>
      </c>
      <c r="F20" s="118" t="s">
        <v>243</v>
      </c>
      <c r="G20" s="88"/>
      <c r="H20" s="114">
        <v>4513065</v>
      </c>
      <c r="I20" s="131" t="s">
        <v>289</v>
      </c>
      <c r="J20" s="117">
        <v>30</v>
      </c>
      <c r="K20" s="118" t="s">
        <v>152</v>
      </c>
      <c r="L20" s="132"/>
      <c r="M20" s="133" t="s">
        <v>245</v>
      </c>
    </row>
    <row r="21" spans="1:14" s="66" customFormat="1">
      <c r="A21" s="123">
        <v>4518655</v>
      </c>
      <c r="B21" s="115" t="s">
        <v>290</v>
      </c>
      <c r="C21" s="116"/>
      <c r="D21" s="117">
        <v>30</v>
      </c>
      <c r="E21" s="118" t="s">
        <v>152</v>
      </c>
      <c r="F21" s="118" t="s">
        <v>243</v>
      </c>
      <c r="G21" s="88"/>
      <c r="H21" s="114">
        <v>4515325</v>
      </c>
      <c r="I21" s="131" t="s">
        <v>291</v>
      </c>
      <c r="J21" s="117">
        <v>30</v>
      </c>
      <c r="K21" s="118" t="s">
        <v>152</v>
      </c>
      <c r="L21" s="132" t="s">
        <v>292</v>
      </c>
      <c r="M21" s="133" t="s">
        <v>245</v>
      </c>
      <c r="N21" s="65"/>
    </row>
    <row r="22" spans="1:14" s="66" customFormat="1">
      <c r="A22" s="123">
        <v>4518665</v>
      </c>
      <c r="B22" s="115" t="s">
        <v>293</v>
      </c>
      <c r="C22" s="116"/>
      <c r="D22" s="117">
        <v>30</v>
      </c>
      <c r="E22" s="118" t="s">
        <v>152</v>
      </c>
      <c r="F22" s="118" t="s">
        <v>243</v>
      </c>
      <c r="G22" s="88"/>
      <c r="H22" s="114">
        <v>4515365</v>
      </c>
      <c r="I22" s="131" t="s">
        <v>294</v>
      </c>
      <c r="J22" s="117">
        <v>30</v>
      </c>
      <c r="K22" s="118" t="s">
        <v>152</v>
      </c>
      <c r="L22" s="132" t="s">
        <v>292</v>
      </c>
      <c r="M22" s="133" t="s">
        <v>245</v>
      </c>
      <c r="N22" s="65"/>
    </row>
    <row r="23" spans="1:14" s="66" customFormat="1">
      <c r="A23" s="123">
        <v>4518675</v>
      </c>
      <c r="B23" s="115" t="s">
        <v>295</v>
      </c>
      <c r="C23" s="116"/>
      <c r="D23" s="117">
        <v>30</v>
      </c>
      <c r="E23" s="118" t="s">
        <v>152</v>
      </c>
      <c r="F23" s="118" t="s">
        <v>243</v>
      </c>
      <c r="G23" s="88"/>
      <c r="H23" s="114">
        <v>4518545</v>
      </c>
      <c r="I23" s="131" t="s">
        <v>296</v>
      </c>
      <c r="J23" s="117">
        <v>30</v>
      </c>
      <c r="K23" s="118" t="s">
        <v>152</v>
      </c>
      <c r="L23" s="132" t="s">
        <v>297</v>
      </c>
      <c r="M23" s="133" t="s">
        <v>245</v>
      </c>
      <c r="N23" s="65"/>
    </row>
    <row r="24" spans="1:14" s="66" customFormat="1">
      <c r="A24" s="123">
        <v>4518825</v>
      </c>
      <c r="B24" s="120" t="s">
        <v>298</v>
      </c>
      <c r="C24" s="116" t="s">
        <v>299</v>
      </c>
      <c r="D24" s="117">
        <v>30</v>
      </c>
      <c r="E24" s="118" t="s">
        <v>152</v>
      </c>
      <c r="F24" s="118" t="s">
        <v>243</v>
      </c>
      <c r="G24" s="88"/>
      <c r="H24" s="114">
        <v>4518525</v>
      </c>
      <c r="I24" s="131" t="s">
        <v>300</v>
      </c>
      <c r="J24" s="117">
        <v>30</v>
      </c>
      <c r="K24" s="118" t="s">
        <v>152</v>
      </c>
      <c r="L24" s="132" t="s">
        <v>297</v>
      </c>
      <c r="M24" s="133" t="s">
        <v>245</v>
      </c>
    </row>
    <row r="25" spans="1:14" s="66" customFormat="1" ht="12" customHeight="1">
      <c r="A25" s="122">
        <v>4519035</v>
      </c>
      <c r="B25" s="115" t="s">
        <v>301</v>
      </c>
      <c r="C25" s="116" t="s">
        <v>302</v>
      </c>
      <c r="D25" s="117">
        <v>30</v>
      </c>
      <c r="E25" s="118" t="s">
        <v>152</v>
      </c>
      <c r="F25" s="118" t="s">
        <v>243</v>
      </c>
      <c r="G25" s="88"/>
      <c r="H25" s="114">
        <v>4519055</v>
      </c>
      <c r="I25" s="131" t="s">
        <v>303</v>
      </c>
      <c r="J25" s="117">
        <v>30</v>
      </c>
      <c r="K25" s="118" t="s">
        <v>152</v>
      </c>
      <c r="L25" s="132"/>
      <c r="M25" s="133" t="s">
        <v>245</v>
      </c>
    </row>
    <row r="26" spans="1:14" s="66" customFormat="1" ht="12" customHeight="1">
      <c r="A26" s="122">
        <v>4519045</v>
      </c>
      <c r="B26" s="115" t="s">
        <v>304</v>
      </c>
      <c r="C26" s="116" t="s">
        <v>305</v>
      </c>
      <c r="D26" s="117">
        <v>30</v>
      </c>
      <c r="E26" s="118" t="s">
        <v>152</v>
      </c>
      <c r="F26" s="118" t="s">
        <v>243</v>
      </c>
      <c r="G26" s="88"/>
      <c r="H26" s="114">
        <v>4518995</v>
      </c>
      <c r="I26" s="131" t="s">
        <v>306</v>
      </c>
      <c r="J26" s="117">
        <v>30</v>
      </c>
      <c r="K26" s="118" t="s">
        <v>152</v>
      </c>
      <c r="L26" s="132"/>
      <c r="M26" s="133" t="s">
        <v>245</v>
      </c>
    </row>
    <row r="27" spans="1:14" s="66" customFormat="1" ht="12" customHeight="1">
      <c r="A27" s="122">
        <v>4519145</v>
      </c>
      <c r="B27" s="115" t="s">
        <v>307</v>
      </c>
      <c r="C27" s="116" t="s">
        <v>250</v>
      </c>
      <c r="D27" s="117">
        <v>30</v>
      </c>
      <c r="E27" s="118" t="s">
        <v>152</v>
      </c>
      <c r="F27" s="118" t="s">
        <v>243</v>
      </c>
      <c r="G27" s="88"/>
      <c r="H27" s="114">
        <v>4519295</v>
      </c>
      <c r="I27" s="131" t="s">
        <v>308</v>
      </c>
      <c r="J27" s="117">
        <v>24</v>
      </c>
      <c r="K27" s="118" t="s">
        <v>309</v>
      </c>
      <c r="L27" s="132"/>
      <c r="M27" s="133" t="s">
        <v>245</v>
      </c>
    </row>
    <row r="28" spans="1:14" s="66" customFormat="1">
      <c r="A28" s="123">
        <v>4521035</v>
      </c>
      <c r="B28" s="120" t="s">
        <v>310</v>
      </c>
      <c r="C28" s="116" t="s">
        <v>250</v>
      </c>
      <c r="D28" s="117">
        <v>30</v>
      </c>
      <c r="E28" s="118" t="s">
        <v>152</v>
      </c>
      <c r="F28" s="118" t="s">
        <v>243</v>
      </c>
      <c r="G28" s="88"/>
      <c r="H28" s="114">
        <v>4520205</v>
      </c>
      <c r="I28" s="131" t="s">
        <v>311</v>
      </c>
      <c r="J28" s="117">
        <v>40</v>
      </c>
      <c r="K28" s="118" t="s">
        <v>312</v>
      </c>
      <c r="L28" s="132"/>
      <c r="M28" s="133" t="s">
        <v>245</v>
      </c>
    </row>
    <row r="29" spans="1:14" s="66" customFormat="1">
      <c r="A29" s="123">
        <v>4521045</v>
      </c>
      <c r="B29" s="120" t="s">
        <v>313</v>
      </c>
      <c r="C29" s="116" t="s">
        <v>250</v>
      </c>
      <c r="D29" s="117">
        <v>30</v>
      </c>
      <c r="E29" s="118" t="s">
        <v>152</v>
      </c>
      <c r="F29" s="118" t="s">
        <v>243</v>
      </c>
      <c r="G29" s="88"/>
      <c r="H29" s="114">
        <v>4571145</v>
      </c>
      <c r="I29" s="131" t="s">
        <v>314</v>
      </c>
      <c r="J29" s="117">
        <v>30</v>
      </c>
      <c r="K29" s="118" t="s">
        <v>152</v>
      </c>
      <c r="L29" s="132"/>
      <c r="M29" s="133" t="s">
        <v>245</v>
      </c>
      <c r="N29" s="65"/>
    </row>
    <row r="30" spans="1:14" s="66" customFormat="1">
      <c r="A30" s="123">
        <v>4521055</v>
      </c>
      <c r="B30" s="120" t="s">
        <v>315</v>
      </c>
      <c r="C30" s="116" t="s">
        <v>250</v>
      </c>
      <c r="D30" s="117">
        <v>30</v>
      </c>
      <c r="E30" s="118" t="s">
        <v>152</v>
      </c>
      <c r="F30" s="118" t="s">
        <v>243</v>
      </c>
      <c r="G30" s="88"/>
      <c r="H30" s="114">
        <v>4520835</v>
      </c>
      <c r="I30" s="131" t="s">
        <v>316</v>
      </c>
      <c r="J30" s="117">
        <v>30</v>
      </c>
      <c r="K30" s="118" t="s">
        <v>152</v>
      </c>
      <c r="L30" s="132" t="s">
        <v>317</v>
      </c>
      <c r="M30" s="133" t="s">
        <v>245</v>
      </c>
    </row>
    <row r="31" spans="1:14" s="66" customFormat="1">
      <c r="A31" s="123">
        <v>4521065</v>
      </c>
      <c r="B31" s="120" t="s">
        <v>318</v>
      </c>
      <c r="C31" s="116" t="s">
        <v>250</v>
      </c>
      <c r="D31" s="117">
        <v>30</v>
      </c>
      <c r="E31" s="118" t="s">
        <v>152</v>
      </c>
      <c r="F31" s="118" t="s">
        <v>243</v>
      </c>
      <c r="G31" s="88"/>
      <c r="H31" s="114">
        <v>4520875</v>
      </c>
      <c r="I31" s="131" t="s">
        <v>319</v>
      </c>
      <c r="J31" s="117">
        <v>30</v>
      </c>
      <c r="K31" s="118" t="s">
        <v>152</v>
      </c>
      <c r="L31" s="132" t="s">
        <v>317</v>
      </c>
      <c r="M31" s="133" t="s">
        <v>245</v>
      </c>
    </row>
    <row r="32" spans="1:14" s="66" customFormat="1">
      <c r="A32" s="123">
        <v>4522620</v>
      </c>
      <c r="B32" s="120" t="s">
        <v>320</v>
      </c>
      <c r="C32" s="116" t="s">
        <v>250</v>
      </c>
      <c r="D32" s="117">
        <v>25</v>
      </c>
      <c r="E32" s="118" t="s">
        <v>172</v>
      </c>
      <c r="F32" s="118" t="s">
        <v>243</v>
      </c>
      <c r="G32" s="88"/>
      <c r="H32" s="114">
        <v>4520955</v>
      </c>
      <c r="I32" s="131" t="s">
        <v>321</v>
      </c>
      <c r="J32" s="117">
        <v>30</v>
      </c>
      <c r="K32" s="118" t="s">
        <v>152</v>
      </c>
      <c r="L32" s="132"/>
      <c r="M32" s="133" t="s">
        <v>245</v>
      </c>
    </row>
    <row r="33" spans="1:14" s="66" customFormat="1">
      <c r="A33" s="123">
        <v>4523630</v>
      </c>
      <c r="B33" s="120" t="s">
        <v>322</v>
      </c>
      <c r="C33" s="116" t="s">
        <v>323</v>
      </c>
      <c r="D33" s="117">
        <v>25</v>
      </c>
      <c r="E33" s="118" t="s">
        <v>172</v>
      </c>
      <c r="F33" s="118" t="s">
        <v>243</v>
      </c>
      <c r="G33" s="88"/>
      <c r="H33" s="114">
        <v>4521325</v>
      </c>
      <c r="I33" s="131" t="s">
        <v>324</v>
      </c>
      <c r="J33" s="117">
        <v>30</v>
      </c>
      <c r="K33" s="118" t="s">
        <v>152</v>
      </c>
      <c r="L33" s="132"/>
      <c r="M33" s="133" t="s">
        <v>245</v>
      </c>
    </row>
    <row r="34" spans="1:14" s="66" customFormat="1">
      <c r="A34" s="123">
        <v>4523885</v>
      </c>
      <c r="B34" s="120" t="s">
        <v>325</v>
      </c>
      <c r="C34" s="116" t="s">
        <v>250</v>
      </c>
      <c r="D34" s="117">
        <v>30</v>
      </c>
      <c r="E34" s="118" t="s">
        <v>152</v>
      </c>
      <c r="F34" s="118" t="s">
        <v>243</v>
      </c>
      <c r="G34" s="88"/>
      <c r="H34" s="114">
        <v>4521355</v>
      </c>
      <c r="I34" s="131" t="s">
        <v>326</v>
      </c>
      <c r="J34" s="117">
        <v>30</v>
      </c>
      <c r="K34" s="118" t="s">
        <v>152</v>
      </c>
      <c r="L34" s="132"/>
      <c r="M34" s="133" t="s">
        <v>245</v>
      </c>
    </row>
    <row r="35" spans="1:14" s="66" customFormat="1">
      <c r="A35" s="123">
        <v>4523935</v>
      </c>
      <c r="B35" s="120" t="s">
        <v>327</v>
      </c>
      <c r="C35" s="116" t="s">
        <v>328</v>
      </c>
      <c r="D35" s="117">
        <v>30</v>
      </c>
      <c r="E35" s="118" t="s">
        <v>152</v>
      </c>
      <c r="F35" s="118" t="s">
        <v>243</v>
      </c>
      <c r="G35" s="88"/>
      <c r="H35" s="114">
        <v>4522345</v>
      </c>
      <c r="I35" s="131" t="s">
        <v>329</v>
      </c>
      <c r="J35" s="117">
        <v>30</v>
      </c>
      <c r="K35" s="118" t="s">
        <v>152</v>
      </c>
      <c r="L35" s="132"/>
      <c r="M35" s="133" t="s">
        <v>245</v>
      </c>
    </row>
    <row r="36" spans="1:14" s="66" customFormat="1">
      <c r="A36" s="127"/>
      <c r="B36" s="98" t="s">
        <v>109</v>
      </c>
      <c r="C36" s="93"/>
      <c r="D36" s="94"/>
      <c r="E36" s="95"/>
      <c r="F36" s="95"/>
      <c r="G36" s="88"/>
      <c r="H36" s="114">
        <v>4522205</v>
      </c>
      <c r="I36" s="131" t="s">
        <v>330</v>
      </c>
      <c r="J36" s="117">
        <v>30</v>
      </c>
      <c r="K36" s="118" t="s">
        <v>152</v>
      </c>
      <c r="L36" s="132"/>
      <c r="M36" s="133" t="s">
        <v>245</v>
      </c>
    </row>
    <row r="37" spans="1:14" s="66" customFormat="1">
      <c r="A37" s="123">
        <v>4576175</v>
      </c>
      <c r="B37" s="120" t="s">
        <v>331</v>
      </c>
      <c r="C37" s="116" t="s">
        <v>250</v>
      </c>
      <c r="D37" s="117">
        <v>30</v>
      </c>
      <c r="E37" s="118" t="s">
        <v>152</v>
      </c>
      <c r="F37" s="118" t="s">
        <v>243</v>
      </c>
      <c r="G37" s="88"/>
      <c r="H37" s="96"/>
      <c r="I37" s="98" t="s">
        <v>109</v>
      </c>
      <c r="J37" s="94"/>
      <c r="K37" s="95"/>
      <c r="L37" s="105"/>
      <c r="M37" s="111"/>
    </row>
    <row r="38" spans="1:14" s="66" customFormat="1">
      <c r="A38" s="123">
        <v>4576185</v>
      </c>
      <c r="B38" s="120" t="s">
        <v>332</v>
      </c>
      <c r="C38" s="116" t="s">
        <v>250</v>
      </c>
      <c r="D38" s="117">
        <v>30</v>
      </c>
      <c r="E38" s="118" t="s">
        <v>152</v>
      </c>
      <c r="F38" s="118" t="s">
        <v>243</v>
      </c>
      <c r="G38" s="88"/>
      <c r="H38" s="114">
        <v>4576095</v>
      </c>
      <c r="I38" s="131" t="s">
        <v>333</v>
      </c>
      <c r="J38" s="117">
        <v>24</v>
      </c>
      <c r="K38" s="118" t="s">
        <v>309</v>
      </c>
      <c r="L38" s="132"/>
      <c r="M38" s="133" t="s">
        <v>245</v>
      </c>
    </row>
    <row r="39" spans="1:14" s="66" customFormat="1">
      <c r="A39" s="123">
        <v>4576195</v>
      </c>
      <c r="B39" s="120" t="s">
        <v>334</v>
      </c>
      <c r="C39" s="116" t="s">
        <v>250</v>
      </c>
      <c r="D39" s="117">
        <v>30</v>
      </c>
      <c r="E39" s="118" t="s">
        <v>152</v>
      </c>
      <c r="F39" s="118" t="s">
        <v>243</v>
      </c>
      <c r="G39" s="88"/>
      <c r="H39" s="114">
        <v>4576193</v>
      </c>
      <c r="I39" s="131" t="s">
        <v>335</v>
      </c>
      <c r="J39" s="117">
        <v>24</v>
      </c>
      <c r="K39" s="118" t="s">
        <v>309</v>
      </c>
      <c r="L39" s="132"/>
      <c r="M39" s="133" t="s">
        <v>245</v>
      </c>
    </row>
    <row r="40" spans="1:14" s="66" customFormat="1">
      <c r="A40" s="123">
        <v>4576275</v>
      </c>
      <c r="B40" s="120" t="s">
        <v>336</v>
      </c>
      <c r="C40" s="116" t="s">
        <v>250</v>
      </c>
      <c r="D40" s="117">
        <v>30</v>
      </c>
      <c r="E40" s="118" t="s">
        <v>152</v>
      </c>
      <c r="F40" s="118" t="s">
        <v>243</v>
      </c>
      <c r="G40" s="88"/>
      <c r="H40" s="114">
        <v>4576285</v>
      </c>
      <c r="I40" s="131" t="s">
        <v>337</v>
      </c>
      <c r="J40" s="117">
        <v>24</v>
      </c>
      <c r="K40" s="118" t="s">
        <v>309</v>
      </c>
      <c r="L40" s="132" t="s">
        <v>338</v>
      </c>
      <c r="M40" s="133" t="s">
        <v>245</v>
      </c>
    </row>
    <row r="41" spans="1:14" s="66" customFormat="1">
      <c r="A41" s="123">
        <v>4576515</v>
      </c>
      <c r="B41" s="115" t="s">
        <v>339</v>
      </c>
      <c r="C41" s="116"/>
      <c r="D41" s="117">
        <v>40</v>
      </c>
      <c r="E41" s="118" t="s">
        <v>312</v>
      </c>
      <c r="F41" s="118" t="s">
        <v>243</v>
      </c>
      <c r="G41" s="88"/>
      <c r="H41" s="114">
        <v>4576545</v>
      </c>
      <c r="I41" s="131" t="s">
        <v>340</v>
      </c>
      <c r="J41" s="117">
        <v>24</v>
      </c>
      <c r="K41" s="118" t="s">
        <v>309</v>
      </c>
      <c r="L41" s="132"/>
      <c r="M41" s="133" t="s">
        <v>245</v>
      </c>
    </row>
    <row r="42" spans="1:14" s="66" customFormat="1">
      <c r="A42" s="123">
        <v>4524555</v>
      </c>
      <c r="B42" s="120" t="s">
        <v>341</v>
      </c>
      <c r="C42" s="116" t="s">
        <v>250</v>
      </c>
      <c r="D42" s="117">
        <v>30</v>
      </c>
      <c r="E42" s="118" t="s">
        <v>152</v>
      </c>
      <c r="F42" s="118" t="s">
        <v>243</v>
      </c>
      <c r="G42" s="88"/>
      <c r="H42" s="114">
        <v>4574605</v>
      </c>
      <c r="I42" s="131" t="s">
        <v>342</v>
      </c>
      <c r="J42" s="117">
        <v>40</v>
      </c>
      <c r="K42" s="118" t="s">
        <v>343</v>
      </c>
      <c r="L42" s="132"/>
      <c r="M42" s="133" t="s">
        <v>245</v>
      </c>
    </row>
    <row r="43" spans="1:14" s="66" customFormat="1">
      <c r="A43" s="123">
        <v>4525550</v>
      </c>
      <c r="B43" s="120" t="s">
        <v>344</v>
      </c>
      <c r="C43" s="116"/>
      <c r="D43" s="117">
        <v>25</v>
      </c>
      <c r="E43" s="118" t="s">
        <v>172</v>
      </c>
      <c r="F43" s="118" t="s">
        <v>243</v>
      </c>
      <c r="G43" s="88"/>
      <c r="H43" s="114">
        <v>4524310</v>
      </c>
      <c r="I43" s="131" t="s">
        <v>345</v>
      </c>
      <c r="J43" s="117">
        <v>25</v>
      </c>
      <c r="K43" s="118" t="s">
        <v>172</v>
      </c>
      <c r="L43" s="132" t="s">
        <v>346</v>
      </c>
      <c r="M43" s="133" t="s">
        <v>245</v>
      </c>
    </row>
    <row r="44" spans="1:14" s="66" customFormat="1">
      <c r="A44" s="123">
        <v>4525840</v>
      </c>
      <c r="B44" s="120" t="s">
        <v>347</v>
      </c>
      <c r="C44" s="116"/>
      <c r="D44" s="117">
        <v>25</v>
      </c>
      <c r="E44" s="118" t="s">
        <v>172</v>
      </c>
      <c r="F44" s="118" t="s">
        <v>243</v>
      </c>
      <c r="G44" s="88"/>
      <c r="H44" s="114">
        <v>4524365</v>
      </c>
      <c r="I44" s="131" t="s">
        <v>348</v>
      </c>
      <c r="J44" s="117">
        <v>30</v>
      </c>
      <c r="K44" s="118" t="s">
        <v>152</v>
      </c>
      <c r="L44" s="132"/>
      <c r="M44" s="133" t="s">
        <v>245</v>
      </c>
    </row>
    <row r="45" spans="1:14" s="66" customFormat="1">
      <c r="A45" s="123">
        <v>4525850</v>
      </c>
      <c r="B45" s="115" t="s">
        <v>349</v>
      </c>
      <c r="C45" s="116"/>
      <c r="D45" s="117">
        <v>25</v>
      </c>
      <c r="E45" s="118" t="s">
        <v>172</v>
      </c>
      <c r="F45" s="118" t="s">
        <v>243</v>
      </c>
      <c r="G45" s="88"/>
      <c r="H45" s="114">
        <v>4524380</v>
      </c>
      <c r="I45" s="131" t="s">
        <v>350</v>
      </c>
      <c r="J45" s="117">
        <v>25</v>
      </c>
      <c r="K45" s="118" t="s">
        <v>172</v>
      </c>
      <c r="L45" s="132" t="s">
        <v>351</v>
      </c>
      <c r="M45" s="133" t="s">
        <v>245</v>
      </c>
      <c r="N45" s="65"/>
    </row>
    <row r="46" spans="1:14" s="66" customFormat="1">
      <c r="A46" s="123">
        <v>4526360</v>
      </c>
      <c r="B46" s="120" t="s">
        <v>352</v>
      </c>
      <c r="C46" s="116"/>
      <c r="D46" s="117">
        <v>25</v>
      </c>
      <c r="E46" s="118" t="s">
        <v>172</v>
      </c>
      <c r="F46" s="118" t="s">
        <v>243</v>
      </c>
      <c r="G46" s="88"/>
      <c r="H46" s="114">
        <v>4524395</v>
      </c>
      <c r="I46" s="131" t="s">
        <v>353</v>
      </c>
      <c r="J46" s="117">
        <v>30</v>
      </c>
      <c r="K46" s="118" t="s">
        <v>152</v>
      </c>
      <c r="L46" s="131" t="s">
        <v>267</v>
      </c>
      <c r="M46" s="133" t="s">
        <v>245</v>
      </c>
    </row>
    <row r="47" spans="1:14" s="66" customFormat="1">
      <c r="A47" s="123">
        <v>4527140</v>
      </c>
      <c r="B47" s="120" t="s">
        <v>354</v>
      </c>
      <c r="C47" s="116"/>
      <c r="D47" s="117">
        <v>25</v>
      </c>
      <c r="E47" s="118" t="s">
        <v>172</v>
      </c>
      <c r="F47" s="118" t="s">
        <v>243</v>
      </c>
      <c r="G47" s="88"/>
      <c r="H47" s="114">
        <v>4526570</v>
      </c>
      <c r="I47" s="131" t="s">
        <v>355</v>
      </c>
      <c r="J47" s="117">
        <v>25</v>
      </c>
      <c r="K47" s="118" t="s">
        <v>172</v>
      </c>
      <c r="L47" s="132"/>
      <c r="M47" s="133" t="s">
        <v>245</v>
      </c>
      <c r="N47" s="65"/>
    </row>
    <row r="48" spans="1:14" s="66" customFormat="1">
      <c r="A48" s="123">
        <v>4531015</v>
      </c>
      <c r="B48" s="120" t="s">
        <v>356</v>
      </c>
      <c r="C48" s="116" t="s">
        <v>250</v>
      </c>
      <c r="D48" s="117">
        <v>30</v>
      </c>
      <c r="E48" s="118" t="s">
        <v>152</v>
      </c>
      <c r="F48" s="118" t="s">
        <v>243</v>
      </c>
      <c r="G48" s="88"/>
      <c r="H48" s="114">
        <v>4527300</v>
      </c>
      <c r="I48" s="131" t="s">
        <v>357</v>
      </c>
      <c r="J48" s="117">
        <v>25</v>
      </c>
      <c r="K48" s="118" t="s">
        <v>358</v>
      </c>
      <c r="L48" s="132" t="s">
        <v>359</v>
      </c>
      <c r="M48" s="133" t="s">
        <v>245</v>
      </c>
    </row>
    <row r="49" spans="1:13" s="66" customFormat="1">
      <c r="A49" s="122">
        <v>4531155</v>
      </c>
      <c r="B49" s="115" t="s">
        <v>360</v>
      </c>
      <c r="C49" s="116" t="s">
        <v>250</v>
      </c>
      <c r="D49" s="117">
        <v>30</v>
      </c>
      <c r="E49" s="118" t="s">
        <v>152</v>
      </c>
      <c r="F49" s="118" t="s">
        <v>243</v>
      </c>
      <c r="G49" s="88"/>
      <c r="H49" s="114">
        <v>4527820</v>
      </c>
      <c r="I49" s="131" t="s">
        <v>361</v>
      </c>
      <c r="J49" s="117">
        <v>25</v>
      </c>
      <c r="K49" s="118" t="s">
        <v>358</v>
      </c>
      <c r="L49" s="132" t="s">
        <v>359</v>
      </c>
      <c r="M49" s="133" t="s">
        <v>245</v>
      </c>
    </row>
    <row r="50" spans="1:13" s="66" customFormat="1">
      <c r="A50" s="123">
        <v>4531445</v>
      </c>
      <c r="B50" s="120" t="s">
        <v>362</v>
      </c>
      <c r="C50" s="116" t="s">
        <v>250</v>
      </c>
      <c r="D50" s="117">
        <v>30</v>
      </c>
      <c r="E50" s="118" t="s">
        <v>152</v>
      </c>
      <c r="F50" s="118" t="s">
        <v>243</v>
      </c>
      <c r="G50" s="88"/>
      <c r="H50" s="114">
        <v>4530625</v>
      </c>
      <c r="I50" s="131" t="s">
        <v>363</v>
      </c>
      <c r="J50" s="117">
        <v>30</v>
      </c>
      <c r="K50" s="118" t="s">
        <v>152</v>
      </c>
      <c r="L50" s="132"/>
      <c r="M50" s="133" t="s">
        <v>245</v>
      </c>
    </row>
    <row r="51" spans="1:13" s="66" customFormat="1">
      <c r="A51" s="123">
        <v>4535120</v>
      </c>
      <c r="B51" s="120" t="s">
        <v>364</v>
      </c>
      <c r="C51" s="116"/>
      <c r="D51" s="117">
        <v>25</v>
      </c>
      <c r="E51" s="118" t="s">
        <v>365</v>
      </c>
      <c r="F51" s="118" t="s">
        <v>243</v>
      </c>
      <c r="G51" s="88"/>
      <c r="H51" s="114">
        <v>4531655</v>
      </c>
      <c r="I51" s="131" t="s">
        <v>366</v>
      </c>
      <c r="J51" s="117">
        <v>30</v>
      </c>
      <c r="K51" s="118" t="s">
        <v>152</v>
      </c>
      <c r="L51" s="132" t="s">
        <v>267</v>
      </c>
      <c r="M51" s="133" t="s">
        <v>245</v>
      </c>
    </row>
    <row r="52" spans="1:13" s="66" customFormat="1">
      <c r="A52" s="123">
        <v>4539245</v>
      </c>
      <c r="B52" s="120" t="s">
        <v>367</v>
      </c>
      <c r="C52" s="116"/>
      <c r="D52" s="117">
        <v>30</v>
      </c>
      <c r="E52" s="118" t="s">
        <v>152</v>
      </c>
      <c r="F52" s="118" t="s">
        <v>243</v>
      </c>
      <c r="G52" s="88"/>
      <c r="H52" s="114">
        <v>4532229</v>
      </c>
      <c r="I52" s="131" t="s">
        <v>368</v>
      </c>
      <c r="J52" s="117">
        <v>30</v>
      </c>
      <c r="K52" s="118" t="s">
        <v>152</v>
      </c>
      <c r="L52" s="132"/>
      <c r="M52" s="133" t="s">
        <v>245</v>
      </c>
    </row>
    <row r="53" spans="1:13" s="66" customFormat="1">
      <c r="A53" s="123">
        <v>4535930</v>
      </c>
      <c r="B53" s="120" t="s">
        <v>369</v>
      </c>
      <c r="C53" s="116"/>
      <c r="D53" s="117">
        <v>25</v>
      </c>
      <c r="E53" s="118" t="s">
        <v>365</v>
      </c>
      <c r="F53" s="118" t="s">
        <v>243</v>
      </c>
      <c r="G53" s="88"/>
      <c r="H53" s="114">
        <v>4532249</v>
      </c>
      <c r="I53" s="131" t="s">
        <v>370</v>
      </c>
      <c r="J53" s="117">
        <v>30</v>
      </c>
      <c r="K53" s="118" t="s">
        <v>152</v>
      </c>
      <c r="L53" s="132"/>
      <c r="M53" s="133" t="s">
        <v>245</v>
      </c>
    </row>
    <row r="54" spans="1:13" s="66" customFormat="1">
      <c r="A54" s="123">
        <v>4538770</v>
      </c>
      <c r="B54" s="120" t="s">
        <v>371</v>
      </c>
      <c r="C54" s="116"/>
      <c r="D54" s="117">
        <v>25</v>
      </c>
      <c r="E54" s="118" t="s">
        <v>365</v>
      </c>
      <c r="F54" s="118" t="s">
        <v>243</v>
      </c>
      <c r="G54" s="88"/>
      <c r="H54" s="114">
        <v>4532269</v>
      </c>
      <c r="I54" s="131" t="s">
        <v>372</v>
      </c>
      <c r="J54" s="117">
        <v>30</v>
      </c>
      <c r="K54" s="118" t="s">
        <v>152</v>
      </c>
      <c r="L54" s="132"/>
      <c r="M54" s="133" t="s">
        <v>245</v>
      </c>
    </row>
    <row r="55" spans="1:13" s="66" customFormat="1">
      <c r="A55" s="122">
        <v>4541675</v>
      </c>
      <c r="B55" s="115" t="s">
        <v>373</v>
      </c>
      <c r="C55" s="116"/>
      <c r="D55" s="117">
        <v>30</v>
      </c>
      <c r="E55" s="118" t="s">
        <v>152</v>
      </c>
      <c r="F55" s="118" t="s">
        <v>243</v>
      </c>
      <c r="G55" s="88"/>
      <c r="H55" s="114">
        <v>4532289</v>
      </c>
      <c r="I55" s="131" t="s">
        <v>374</v>
      </c>
      <c r="J55" s="117">
        <v>30</v>
      </c>
      <c r="K55" s="118" t="s">
        <v>152</v>
      </c>
      <c r="L55" s="132"/>
      <c r="M55" s="133" t="s">
        <v>245</v>
      </c>
    </row>
    <row r="56" spans="1:13" s="66" customFormat="1">
      <c r="A56" s="122">
        <v>4542095</v>
      </c>
      <c r="B56" s="115" t="s">
        <v>375</v>
      </c>
      <c r="C56" s="116"/>
      <c r="D56" s="117">
        <v>30</v>
      </c>
      <c r="E56" s="118" t="s">
        <v>152</v>
      </c>
      <c r="F56" s="118" t="s">
        <v>243</v>
      </c>
      <c r="G56" s="88"/>
      <c r="H56" s="114">
        <v>4533150</v>
      </c>
      <c r="I56" s="131" t="s">
        <v>376</v>
      </c>
      <c r="J56" s="117">
        <v>25</v>
      </c>
      <c r="K56" s="118" t="s">
        <v>365</v>
      </c>
      <c r="L56" s="132"/>
      <c r="M56" s="133" t="s">
        <v>245</v>
      </c>
    </row>
    <row r="57" spans="1:13" s="66" customFormat="1">
      <c r="A57" s="122">
        <v>4543315</v>
      </c>
      <c r="B57" s="115" t="s">
        <v>377</v>
      </c>
      <c r="C57" s="116"/>
      <c r="D57" s="117">
        <v>30</v>
      </c>
      <c r="E57" s="118" t="s">
        <v>152</v>
      </c>
      <c r="F57" s="118" t="s">
        <v>243</v>
      </c>
      <c r="G57" s="88"/>
      <c r="H57" s="114">
        <v>4533350</v>
      </c>
      <c r="I57" s="131" t="s">
        <v>378</v>
      </c>
      <c r="J57" s="117">
        <v>25</v>
      </c>
      <c r="K57" s="118" t="s">
        <v>365</v>
      </c>
      <c r="L57" s="132"/>
      <c r="M57" s="133" t="s">
        <v>245</v>
      </c>
    </row>
    <row r="58" spans="1:13" s="66" customFormat="1">
      <c r="A58" s="122">
        <v>4543395</v>
      </c>
      <c r="B58" s="115" t="s">
        <v>379</v>
      </c>
      <c r="C58" s="116"/>
      <c r="D58" s="117">
        <v>30</v>
      </c>
      <c r="E58" s="118" t="s">
        <v>152</v>
      </c>
      <c r="F58" s="118" t="s">
        <v>243</v>
      </c>
      <c r="G58" s="88"/>
      <c r="H58" s="114">
        <v>4533920</v>
      </c>
      <c r="I58" s="131" t="s">
        <v>380</v>
      </c>
      <c r="J58" s="117">
        <v>25</v>
      </c>
      <c r="K58" s="118" t="s">
        <v>172</v>
      </c>
      <c r="L58" s="132"/>
      <c r="M58" s="133" t="s">
        <v>245</v>
      </c>
    </row>
    <row r="59" spans="1:13" s="66" customFormat="1">
      <c r="A59" s="123">
        <v>4550515</v>
      </c>
      <c r="B59" s="120" t="s">
        <v>381</v>
      </c>
      <c r="C59" s="116" t="s">
        <v>250</v>
      </c>
      <c r="D59" s="117">
        <v>30</v>
      </c>
      <c r="E59" s="118" t="s">
        <v>152</v>
      </c>
      <c r="F59" s="118" t="s">
        <v>243</v>
      </c>
      <c r="G59" s="88"/>
      <c r="H59" s="114">
        <v>4534085</v>
      </c>
      <c r="I59" s="131" t="s">
        <v>382</v>
      </c>
      <c r="J59" s="117">
        <v>30</v>
      </c>
      <c r="K59" s="118" t="s">
        <v>152</v>
      </c>
      <c r="L59" s="132"/>
      <c r="M59" s="133" t="s">
        <v>245</v>
      </c>
    </row>
    <row r="60" spans="1:13" s="66" customFormat="1">
      <c r="A60" s="123">
        <v>4550595</v>
      </c>
      <c r="B60" s="120" t="s">
        <v>383</v>
      </c>
      <c r="C60" s="116" t="s">
        <v>250</v>
      </c>
      <c r="D60" s="117">
        <v>30</v>
      </c>
      <c r="E60" s="118" t="s">
        <v>152</v>
      </c>
      <c r="F60" s="118" t="s">
        <v>243</v>
      </c>
      <c r="G60" s="88"/>
      <c r="H60" s="114">
        <v>4535350</v>
      </c>
      <c r="I60" s="131" t="s">
        <v>384</v>
      </c>
      <c r="J60" s="117">
        <v>25</v>
      </c>
      <c r="K60" s="118" t="s">
        <v>365</v>
      </c>
      <c r="L60" s="132"/>
      <c r="M60" s="133" t="s">
        <v>245</v>
      </c>
    </row>
    <row r="61" spans="1:13" s="66" customFormat="1">
      <c r="A61" s="122">
        <v>4580575</v>
      </c>
      <c r="B61" s="115" t="s">
        <v>385</v>
      </c>
      <c r="C61" s="116"/>
      <c r="D61" s="117">
        <v>32</v>
      </c>
      <c r="E61" s="118" t="s">
        <v>386</v>
      </c>
      <c r="F61" s="118" t="s">
        <v>243</v>
      </c>
      <c r="G61" s="88"/>
      <c r="H61" s="114">
        <v>4540185</v>
      </c>
      <c r="I61" s="131" t="s">
        <v>387</v>
      </c>
      <c r="J61" s="117">
        <v>30</v>
      </c>
      <c r="K61" s="118" t="s">
        <v>152</v>
      </c>
      <c r="L61" s="132"/>
      <c r="M61" s="133" t="s">
        <v>245</v>
      </c>
    </row>
    <row r="62" spans="1:13" s="66" customFormat="1">
      <c r="A62" s="123">
        <v>4552905</v>
      </c>
      <c r="B62" s="120" t="s">
        <v>388</v>
      </c>
      <c r="C62" s="116" t="s">
        <v>250</v>
      </c>
      <c r="D62" s="117">
        <v>30</v>
      </c>
      <c r="E62" s="118" t="s">
        <v>152</v>
      </c>
      <c r="F62" s="118" t="s">
        <v>243</v>
      </c>
      <c r="G62" s="88"/>
      <c r="H62" s="114">
        <v>4541375</v>
      </c>
      <c r="I62" s="131" t="s">
        <v>389</v>
      </c>
      <c r="J62" s="117">
        <v>30</v>
      </c>
      <c r="K62" s="118" t="s">
        <v>390</v>
      </c>
      <c r="L62" s="132" t="s">
        <v>391</v>
      </c>
      <c r="M62" s="133" t="s">
        <v>245</v>
      </c>
    </row>
    <row r="63" spans="1:13" s="66" customFormat="1">
      <c r="A63" s="123">
        <v>4553495</v>
      </c>
      <c r="B63" s="120" t="s">
        <v>392</v>
      </c>
      <c r="C63" s="116" t="s">
        <v>393</v>
      </c>
      <c r="D63" s="117">
        <v>30</v>
      </c>
      <c r="E63" s="118" t="s">
        <v>152</v>
      </c>
      <c r="F63" s="118" t="s">
        <v>243</v>
      </c>
      <c r="G63" s="88"/>
      <c r="H63" s="114">
        <v>4543195</v>
      </c>
      <c r="I63" s="131" t="s">
        <v>394</v>
      </c>
      <c r="J63" s="117">
        <v>30</v>
      </c>
      <c r="K63" s="118" t="s">
        <v>152</v>
      </c>
      <c r="L63" s="132"/>
      <c r="M63" s="133" t="s">
        <v>245</v>
      </c>
    </row>
    <row r="64" spans="1:13" s="66" customFormat="1">
      <c r="A64" s="122">
        <v>4558680</v>
      </c>
      <c r="B64" s="115" t="s">
        <v>395</v>
      </c>
      <c r="C64" s="116" t="s">
        <v>250</v>
      </c>
      <c r="D64" s="117">
        <v>25</v>
      </c>
      <c r="E64" s="118" t="s">
        <v>172</v>
      </c>
      <c r="F64" s="118" t="s">
        <v>243</v>
      </c>
      <c r="G64" s="88"/>
      <c r="H64" s="114">
        <v>4545155</v>
      </c>
      <c r="I64" s="131" t="s">
        <v>396</v>
      </c>
      <c r="J64" s="117">
        <v>30</v>
      </c>
      <c r="K64" s="118" t="s">
        <v>152</v>
      </c>
      <c r="L64" s="132"/>
      <c r="M64" s="133" t="s">
        <v>245</v>
      </c>
    </row>
    <row r="65" spans="1:14" s="66" customFormat="1">
      <c r="A65" s="122">
        <v>4559735</v>
      </c>
      <c r="B65" s="115" t="s">
        <v>397</v>
      </c>
      <c r="C65" s="116"/>
      <c r="D65" s="117">
        <v>30</v>
      </c>
      <c r="E65" s="118" t="s">
        <v>152</v>
      </c>
      <c r="F65" s="118" t="s">
        <v>243</v>
      </c>
      <c r="G65" s="88"/>
      <c r="H65" s="114">
        <v>4549935</v>
      </c>
      <c r="I65" s="131" t="s">
        <v>398</v>
      </c>
      <c r="J65" s="117">
        <v>30</v>
      </c>
      <c r="K65" s="118" t="s">
        <v>152</v>
      </c>
      <c r="L65" s="131" t="s">
        <v>267</v>
      </c>
      <c r="M65" s="133" t="s">
        <v>245</v>
      </c>
    </row>
    <row r="66" spans="1:14" s="66" customFormat="1">
      <c r="A66" s="122">
        <v>4559815</v>
      </c>
      <c r="B66" s="115" t="s">
        <v>399</v>
      </c>
      <c r="C66" s="116"/>
      <c r="D66" s="117">
        <v>30</v>
      </c>
      <c r="E66" s="118" t="s">
        <v>152</v>
      </c>
      <c r="F66" s="118" t="s">
        <v>243</v>
      </c>
      <c r="G66" s="88"/>
      <c r="H66" s="114">
        <v>4550345</v>
      </c>
      <c r="I66" s="131" t="s">
        <v>400</v>
      </c>
      <c r="J66" s="117">
        <v>30</v>
      </c>
      <c r="K66" s="118" t="s">
        <v>152</v>
      </c>
      <c r="L66" s="131" t="s">
        <v>267</v>
      </c>
      <c r="M66" s="133" t="s">
        <v>245</v>
      </c>
      <c r="N66" s="65"/>
    </row>
    <row r="67" spans="1:14" s="66" customFormat="1">
      <c r="A67" s="122">
        <v>4559885</v>
      </c>
      <c r="B67" s="115" t="s">
        <v>401</v>
      </c>
      <c r="C67" s="116"/>
      <c r="D67" s="117">
        <v>30</v>
      </c>
      <c r="E67" s="118" t="s">
        <v>152</v>
      </c>
      <c r="F67" s="118" t="s">
        <v>243</v>
      </c>
      <c r="G67" s="88"/>
      <c r="H67" s="114">
        <v>4550705</v>
      </c>
      <c r="I67" s="131" t="s">
        <v>402</v>
      </c>
      <c r="J67" s="117">
        <v>30</v>
      </c>
      <c r="K67" s="118" t="s">
        <v>152</v>
      </c>
      <c r="L67" s="132"/>
      <c r="M67" s="133" t="s">
        <v>245</v>
      </c>
    </row>
    <row r="68" spans="1:14" s="66" customFormat="1">
      <c r="A68" s="123">
        <v>4565535</v>
      </c>
      <c r="B68" s="120" t="s">
        <v>403</v>
      </c>
      <c r="C68" s="116" t="s">
        <v>250</v>
      </c>
      <c r="D68" s="117">
        <v>30</v>
      </c>
      <c r="E68" s="118" t="s">
        <v>152</v>
      </c>
      <c r="F68" s="118" t="s">
        <v>243</v>
      </c>
      <c r="G68" s="88"/>
      <c r="H68" s="114">
        <v>4550695</v>
      </c>
      <c r="I68" s="131" t="s">
        <v>404</v>
      </c>
      <c r="J68" s="117">
        <v>30</v>
      </c>
      <c r="K68" s="118" t="s">
        <v>152</v>
      </c>
      <c r="L68" s="132" t="s">
        <v>405</v>
      </c>
      <c r="M68" s="133" t="s">
        <v>245</v>
      </c>
    </row>
    <row r="69" spans="1:14" s="66" customFormat="1">
      <c r="A69" s="123">
        <v>4565545</v>
      </c>
      <c r="B69" s="120" t="s">
        <v>406</v>
      </c>
      <c r="C69" s="116" t="s">
        <v>250</v>
      </c>
      <c r="D69" s="117">
        <v>30</v>
      </c>
      <c r="E69" s="118" t="s">
        <v>152</v>
      </c>
      <c r="F69" s="118" t="s">
        <v>243</v>
      </c>
      <c r="G69" s="88"/>
      <c r="H69" s="114">
        <v>4550825</v>
      </c>
      <c r="I69" s="131" t="s">
        <v>407</v>
      </c>
      <c r="J69" s="117">
        <v>30</v>
      </c>
      <c r="K69" s="118" t="s">
        <v>152</v>
      </c>
      <c r="L69" s="132" t="s">
        <v>408</v>
      </c>
      <c r="M69" s="133" t="s">
        <v>245</v>
      </c>
    </row>
    <row r="70" spans="1:14" s="66" customFormat="1">
      <c r="A70" s="123">
        <v>4575135</v>
      </c>
      <c r="B70" s="120" t="s">
        <v>409</v>
      </c>
      <c r="C70" s="116"/>
      <c r="D70" s="117">
        <v>30</v>
      </c>
      <c r="E70" s="118" t="s">
        <v>152</v>
      </c>
      <c r="F70" s="118" t="s">
        <v>243</v>
      </c>
      <c r="G70" s="88"/>
      <c r="H70" s="114">
        <v>4553565</v>
      </c>
      <c r="I70" s="131" t="s">
        <v>410</v>
      </c>
      <c r="J70" s="117">
        <v>30</v>
      </c>
      <c r="K70" s="118" t="s">
        <v>390</v>
      </c>
      <c r="L70" s="132"/>
      <c r="M70" s="133" t="s">
        <v>245</v>
      </c>
    </row>
    <row r="71" spans="1:14" s="66" customFormat="1">
      <c r="A71" s="122">
        <v>4566485</v>
      </c>
      <c r="B71" s="115" t="s">
        <v>411</v>
      </c>
      <c r="C71" s="116" t="s">
        <v>250</v>
      </c>
      <c r="D71" s="117">
        <v>30</v>
      </c>
      <c r="E71" s="118" t="s">
        <v>152</v>
      </c>
      <c r="F71" s="118" t="s">
        <v>243</v>
      </c>
      <c r="G71" s="88"/>
      <c r="H71" s="114">
        <v>4554525</v>
      </c>
      <c r="I71" s="131" t="s">
        <v>412</v>
      </c>
      <c r="J71" s="117">
        <v>30</v>
      </c>
      <c r="K71" s="118" t="s">
        <v>390</v>
      </c>
      <c r="L71" s="132" t="s">
        <v>267</v>
      </c>
      <c r="M71" s="133" t="s">
        <v>245</v>
      </c>
      <c r="N71" s="65"/>
    </row>
    <row r="72" spans="1:14" s="66" customFormat="1">
      <c r="A72" s="123">
        <v>4567280</v>
      </c>
      <c r="B72" s="120" t="s">
        <v>413</v>
      </c>
      <c r="C72" s="116"/>
      <c r="D72" s="117">
        <v>25</v>
      </c>
      <c r="E72" s="118" t="s">
        <v>172</v>
      </c>
      <c r="F72" s="118" t="s">
        <v>243</v>
      </c>
      <c r="G72" s="88"/>
      <c r="H72" s="114">
        <v>4554545</v>
      </c>
      <c r="I72" s="131" t="s">
        <v>414</v>
      </c>
      <c r="J72" s="117">
        <v>30</v>
      </c>
      <c r="K72" s="118" t="s">
        <v>390</v>
      </c>
      <c r="L72" s="132" t="s">
        <v>267</v>
      </c>
      <c r="M72" s="133" t="s">
        <v>245</v>
      </c>
    </row>
    <row r="73" spans="1:14" s="66" customFormat="1">
      <c r="A73" s="123">
        <v>4567350</v>
      </c>
      <c r="B73" s="120" t="s">
        <v>415</v>
      </c>
      <c r="C73" s="116"/>
      <c r="D73" s="117">
        <v>25</v>
      </c>
      <c r="E73" s="118" t="s">
        <v>172</v>
      </c>
      <c r="F73" s="118" t="s">
        <v>243</v>
      </c>
      <c r="G73" s="88"/>
      <c r="H73" s="114">
        <v>4554600</v>
      </c>
      <c r="I73" s="131" t="s">
        <v>416</v>
      </c>
      <c r="J73" s="117">
        <v>25</v>
      </c>
      <c r="K73" s="118" t="s">
        <v>172</v>
      </c>
      <c r="L73" s="132"/>
      <c r="M73" s="133" t="s">
        <v>245</v>
      </c>
      <c r="N73" s="65"/>
    </row>
    <row r="74" spans="1:14" s="66" customFormat="1">
      <c r="A74" s="127"/>
      <c r="B74" s="98" t="s">
        <v>417</v>
      </c>
      <c r="C74" s="97"/>
      <c r="D74" s="92"/>
      <c r="E74" s="99"/>
      <c r="F74" s="125"/>
      <c r="G74" s="88"/>
      <c r="H74" s="114">
        <v>4554555</v>
      </c>
      <c r="I74" s="131" t="s">
        <v>418</v>
      </c>
      <c r="J74" s="117">
        <v>30</v>
      </c>
      <c r="K74" s="118" t="s">
        <v>390</v>
      </c>
      <c r="L74" s="132" t="s">
        <v>267</v>
      </c>
      <c r="M74" s="133" t="s">
        <v>245</v>
      </c>
    </row>
    <row r="75" spans="1:14" s="66" customFormat="1">
      <c r="A75" s="122">
        <v>4048420</v>
      </c>
      <c r="B75" s="115" t="s">
        <v>419</v>
      </c>
      <c r="C75" s="116" t="s">
        <v>250</v>
      </c>
      <c r="D75" s="117">
        <v>75</v>
      </c>
      <c r="E75" s="126" t="s">
        <v>420</v>
      </c>
      <c r="F75" s="147" t="s">
        <v>243</v>
      </c>
      <c r="G75" s="88"/>
      <c r="H75" s="114">
        <v>4554565</v>
      </c>
      <c r="I75" s="131" t="s">
        <v>421</v>
      </c>
      <c r="J75" s="117">
        <v>30</v>
      </c>
      <c r="K75" s="118" t="s">
        <v>390</v>
      </c>
      <c r="L75" s="132" t="s">
        <v>267</v>
      </c>
      <c r="M75" s="133" t="s">
        <v>245</v>
      </c>
      <c r="N75" s="65"/>
    </row>
    <row r="76" spans="1:14" s="66" customFormat="1">
      <c r="A76" s="122">
        <v>4048520</v>
      </c>
      <c r="B76" s="115" t="s">
        <v>422</v>
      </c>
      <c r="C76" s="116" t="s">
        <v>250</v>
      </c>
      <c r="D76" s="117">
        <v>75</v>
      </c>
      <c r="E76" s="126" t="s">
        <v>420</v>
      </c>
      <c r="F76" s="147" t="s">
        <v>243</v>
      </c>
      <c r="G76" s="88"/>
      <c r="H76" s="114">
        <v>4580735</v>
      </c>
      <c r="I76" s="131" t="s">
        <v>423</v>
      </c>
      <c r="J76" s="117">
        <v>32</v>
      </c>
      <c r="K76" s="118" t="s">
        <v>386</v>
      </c>
      <c r="L76" s="132"/>
      <c r="M76" s="133" t="s">
        <v>245</v>
      </c>
      <c r="N76" s="65"/>
    </row>
    <row r="77" spans="1:14" s="66" customFormat="1">
      <c r="A77" s="122">
        <v>4049120</v>
      </c>
      <c r="B77" s="115" t="s">
        <v>424</v>
      </c>
      <c r="C77" s="116" t="s">
        <v>250</v>
      </c>
      <c r="D77" s="117">
        <v>75</v>
      </c>
      <c r="E77" s="126" t="s">
        <v>420</v>
      </c>
      <c r="F77" s="118" t="s">
        <v>243</v>
      </c>
      <c r="G77" s="88"/>
      <c r="H77" s="114">
        <v>4559125</v>
      </c>
      <c r="I77" s="131" t="s">
        <v>425</v>
      </c>
      <c r="J77" s="117">
        <v>30</v>
      </c>
      <c r="K77" s="118" t="s">
        <v>152</v>
      </c>
      <c r="L77" s="132"/>
      <c r="M77" s="133" t="s">
        <v>245</v>
      </c>
      <c r="N77" s="65"/>
    </row>
    <row r="78" spans="1:14" s="66" customFormat="1">
      <c r="A78" s="122">
        <v>4049220</v>
      </c>
      <c r="B78" s="115" t="s">
        <v>426</v>
      </c>
      <c r="C78" s="116" t="s">
        <v>250</v>
      </c>
      <c r="D78" s="117">
        <v>75</v>
      </c>
      <c r="E78" s="126" t="s">
        <v>420</v>
      </c>
      <c r="F78" s="118" t="s">
        <v>243</v>
      </c>
      <c r="G78" s="88"/>
      <c r="H78" s="114">
        <v>4559595</v>
      </c>
      <c r="I78" s="131" t="s">
        <v>427</v>
      </c>
      <c r="J78" s="117">
        <v>30</v>
      </c>
      <c r="K78" s="118" t="s">
        <v>152</v>
      </c>
      <c r="L78" s="132"/>
      <c r="M78" s="133" t="s">
        <v>245</v>
      </c>
    </row>
    <row r="79" spans="1:14" s="66" customFormat="1">
      <c r="A79" s="122">
        <v>4049520</v>
      </c>
      <c r="B79" s="115" t="s">
        <v>428</v>
      </c>
      <c r="C79" s="116" t="s">
        <v>250</v>
      </c>
      <c r="D79" s="117">
        <v>75</v>
      </c>
      <c r="E79" s="126" t="s">
        <v>420</v>
      </c>
      <c r="F79" s="118" t="s">
        <v>243</v>
      </c>
      <c r="G79" s="88"/>
      <c r="H79" s="114">
        <v>4559655</v>
      </c>
      <c r="I79" s="131" t="s">
        <v>429</v>
      </c>
      <c r="J79" s="117">
        <v>30</v>
      </c>
      <c r="K79" s="118" t="s">
        <v>152</v>
      </c>
      <c r="L79" s="132"/>
      <c r="M79" s="133" t="s">
        <v>245</v>
      </c>
      <c r="N79" s="65"/>
    </row>
    <row r="80" spans="1:14" s="66" customFormat="1">
      <c r="A80" s="122">
        <v>4050620</v>
      </c>
      <c r="B80" s="115" t="s">
        <v>430</v>
      </c>
      <c r="C80" s="116" t="s">
        <v>250</v>
      </c>
      <c r="D80" s="117">
        <v>75</v>
      </c>
      <c r="E80" s="126" t="s">
        <v>420</v>
      </c>
      <c r="F80" s="118" t="s">
        <v>243</v>
      </c>
      <c r="G80" s="88"/>
      <c r="H80" s="114">
        <v>4561815</v>
      </c>
      <c r="I80" s="131" t="s">
        <v>431</v>
      </c>
      <c r="J80" s="117">
        <v>24</v>
      </c>
      <c r="K80" s="118" t="s">
        <v>309</v>
      </c>
      <c r="L80" s="132"/>
      <c r="M80" s="133" t="s">
        <v>245</v>
      </c>
    </row>
    <row r="81" spans="1:14" s="66" customFormat="1">
      <c r="A81" s="122">
        <v>4051020</v>
      </c>
      <c r="B81" s="115" t="s">
        <v>432</v>
      </c>
      <c r="C81" s="116" t="s">
        <v>250</v>
      </c>
      <c r="D81" s="117">
        <v>75</v>
      </c>
      <c r="E81" s="126" t="s">
        <v>420</v>
      </c>
      <c r="F81" s="118" t="s">
        <v>243</v>
      </c>
      <c r="G81" s="88"/>
      <c r="H81" s="114">
        <v>4561835</v>
      </c>
      <c r="I81" s="131" t="s">
        <v>433</v>
      </c>
      <c r="J81" s="117">
        <v>24</v>
      </c>
      <c r="K81" s="118" t="s">
        <v>309</v>
      </c>
      <c r="L81" s="132"/>
      <c r="M81" s="133" t="s">
        <v>245</v>
      </c>
      <c r="N81" s="65"/>
    </row>
    <row r="82" spans="1:14" s="66" customFormat="1">
      <c r="A82" s="122">
        <v>4067140</v>
      </c>
      <c r="B82" s="115" t="s">
        <v>434</v>
      </c>
      <c r="C82" s="116" t="s">
        <v>435</v>
      </c>
      <c r="D82" s="117">
        <v>30</v>
      </c>
      <c r="E82" s="126" t="s">
        <v>436</v>
      </c>
      <c r="F82" s="118" t="s">
        <v>243</v>
      </c>
      <c r="G82" s="88"/>
      <c r="H82" s="114">
        <v>4561865</v>
      </c>
      <c r="I82" s="131" t="s">
        <v>437</v>
      </c>
      <c r="J82" s="117">
        <v>30</v>
      </c>
      <c r="K82" s="118" t="s">
        <v>309</v>
      </c>
      <c r="L82" s="132"/>
      <c r="M82" s="133" t="s">
        <v>245</v>
      </c>
    </row>
    <row r="83" spans="1:14" s="66" customFormat="1">
      <c r="A83" s="122">
        <v>4067143</v>
      </c>
      <c r="B83" s="115" t="s">
        <v>434</v>
      </c>
      <c r="C83" s="116" t="s">
        <v>250</v>
      </c>
      <c r="D83" s="117">
        <v>300</v>
      </c>
      <c r="E83" s="126" t="s">
        <v>436</v>
      </c>
      <c r="F83" s="118" t="s">
        <v>243</v>
      </c>
      <c r="G83" s="88"/>
      <c r="H83" s="114">
        <v>4561885</v>
      </c>
      <c r="I83" s="131" t="s">
        <v>438</v>
      </c>
      <c r="J83" s="117">
        <v>24</v>
      </c>
      <c r="K83" s="118" t="s">
        <v>309</v>
      </c>
      <c r="L83" s="132"/>
      <c r="M83" s="133" t="s">
        <v>245</v>
      </c>
      <c r="N83" s="65"/>
    </row>
    <row r="84" spans="1:14" s="66" customFormat="1">
      <c r="A84" s="122">
        <v>4067240</v>
      </c>
      <c r="B84" s="115" t="s">
        <v>439</v>
      </c>
      <c r="C84" s="116" t="s">
        <v>435</v>
      </c>
      <c r="D84" s="117">
        <v>30</v>
      </c>
      <c r="E84" s="126" t="s">
        <v>436</v>
      </c>
      <c r="F84" s="118" t="s">
        <v>243</v>
      </c>
      <c r="G84" s="88"/>
      <c r="H84" s="114">
        <v>4562550</v>
      </c>
      <c r="I84" s="131" t="s">
        <v>440</v>
      </c>
      <c r="J84" s="117">
        <v>25</v>
      </c>
      <c r="K84" s="118" t="s">
        <v>172</v>
      </c>
      <c r="L84" s="132"/>
      <c r="M84" s="133" t="s">
        <v>245</v>
      </c>
      <c r="N84" s="65"/>
    </row>
    <row r="85" spans="1:14" s="66" customFormat="1">
      <c r="A85" s="122">
        <v>4067243</v>
      </c>
      <c r="B85" s="115" t="s">
        <v>439</v>
      </c>
      <c r="C85" s="116" t="s">
        <v>250</v>
      </c>
      <c r="D85" s="117">
        <v>300</v>
      </c>
      <c r="E85" s="126" t="s">
        <v>436</v>
      </c>
      <c r="F85" s="148" t="s">
        <v>243</v>
      </c>
      <c r="G85" s="88"/>
      <c r="H85" s="114">
        <v>4565005</v>
      </c>
      <c r="I85" s="131" t="s">
        <v>441</v>
      </c>
      <c r="J85" s="117">
        <v>30</v>
      </c>
      <c r="K85" s="118" t="s">
        <v>390</v>
      </c>
      <c r="L85" s="132" t="s">
        <v>267</v>
      </c>
      <c r="M85" s="133" t="s">
        <v>245</v>
      </c>
      <c r="N85" s="65"/>
    </row>
    <row r="86" spans="1:14" s="66" customFormat="1">
      <c r="A86" s="96"/>
      <c r="B86" s="113" t="s">
        <v>442</v>
      </c>
      <c r="C86" s="93"/>
      <c r="D86" s="94"/>
      <c r="E86" s="95"/>
      <c r="F86" s="124"/>
      <c r="G86" s="88"/>
      <c r="H86" s="114">
        <v>4565125</v>
      </c>
      <c r="I86" s="131" t="s">
        <v>443</v>
      </c>
      <c r="J86" s="117">
        <v>30</v>
      </c>
      <c r="K86" s="118" t="s">
        <v>152</v>
      </c>
      <c r="L86" s="132"/>
      <c r="M86" s="133" t="s">
        <v>245</v>
      </c>
      <c r="N86" s="65"/>
    </row>
    <row r="87" spans="1:14" s="66" customFormat="1">
      <c r="A87" s="123">
        <v>4037720</v>
      </c>
      <c r="B87" s="128" t="s">
        <v>444</v>
      </c>
      <c r="C87" s="129"/>
      <c r="D87" s="119">
        <v>30</v>
      </c>
      <c r="E87" s="130" t="s">
        <v>420</v>
      </c>
      <c r="F87" s="130" t="s">
        <v>243</v>
      </c>
      <c r="G87" s="88"/>
      <c r="H87" s="114">
        <v>4565465</v>
      </c>
      <c r="I87" s="131" t="s">
        <v>445</v>
      </c>
      <c r="J87" s="117">
        <v>30</v>
      </c>
      <c r="K87" s="118" t="s">
        <v>152</v>
      </c>
      <c r="L87" s="132"/>
      <c r="M87" s="133" t="s">
        <v>245</v>
      </c>
      <c r="N87" s="65"/>
    </row>
    <row r="88" spans="1:14" s="66" customFormat="1">
      <c r="A88" s="122">
        <v>4070640</v>
      </c>
      <c r="B88" s="115" t="s">
        <v>446</v>
      </c>
      <c r="C88" s="116"/>
      <c r="D88" s="117">
        <v>30</v>
      </c>
      <c r="E88" s="118" t="s">
        <v>436</v>
      </c>
      <c r="F88" s="130" t="s">
        <v>243</v>
      </c>
      <c r="G88" s="88"/>
      <c r="H88" s="114">
        <v>4565265</v>
      </c>
      <c r="I88" s="131" t="s">
        <v>447</v>
      </c>
      <c r="J88" s="117">
        <v>30</v>
      </c>
      <c r="K88" s="118" t="s">
        <v>152</v>
      </c>
      <c r="L88" s="132"/>
      <c r="M88" s="133" t="s">
        <v>245</v>
      </c>
      <c r="N88" s="65"/>
    </row>
    <row r="89" spans="1:14" s="66" customFormat="1">
      <c r="A89" s="123">
        <v>4079040</v>
      </c>
      <c r="B89" s="120" t="s">
        <v>448</v>
      </c>
      <c r="C89" s="129"/>
      <c r="D89" s="119">
        <v>30</v>
      </c>
      <c r="E89" s="130" t="s">
        <v>436</v>
      </c>
      <c r="F89" s="130" t="s">
        <v>243</v>
      </c>
      <c r="G89" s="88"/>
      <c r="H89" s="114">
        <v>4565515</v>
      </c>
      <c r="I89" s="131" t="s">
        <v>449</v>
      </c>
      <c r="J89" s="117">
        <v>30</v>
      </c>
      <c r="K89" s="118" t="s">
        <v>390</v>
      </c>
      <c r="L89" s="132"/>
      <c r="M89" s="133" t="s">
        <v>245</v>
      </c>
      <c r="N89" s="65"/>
    </row>
    <row r="90" spans="1:14" s="66" customFormat="1">
      <c r="A90" s="92"/>
      <c r="B90" s="98" t="s">
        <v>450</v>
      </c>
      <c r="C90" s="97"/>
      <c r="D90" s="94"/>
      <c r="E90" s="95"/>
      <c r="F90" s="95"/>
      <c r="G90" s="88"/>
      <c r="H90" s="114">
        <v>4565830</v>
      </c>
      <c r="I90" s="131" t="s">
        <v>451</v>
      </c>
      <c r="J90" s="117">
        <v>25</v>
      </c>
      <c r="K90" s="118" t="s">
        <v>172</v>
      </c>
      <c r="L90" s="132"/>
      <c r="M90" s="133" t="s">
        <v>245</v>
      </c>
    </row>
    <row r="91" spans="1:14" s="66" customFormat="1">
      <c r="A91" s="123">
        <v>4818016</v>
      </c>
      <c r="B91" s="120" t="s">
        <v>452</v>
      </c>
      <c r="C91" s="116"/>
      <c r="D91" s="119">
        <v>25</v>
      </c>
      <c r="E91" s="130" t="s">
        <v>453</v>
      </c>
      <c r="F91" s="130" t="s">
        <v>243</v>
      </c>
      <c r="G91" s="88"/>
      <c r="H91" s="114">
        <v>4566900</v>
      </c>
      <c r="I91" s="131" t="s">
        <v>454</v>
      </c>
      <c r="J91" s="117">
        <v>25</v>
      </c>
      <c r="K91" s="118" t="s">
        <v>172</v>
      </c>
      <c r="L91" s="132"/>
      <c r="M91" s="133" t="s">
        <v>245</v>
      </c>
    </row>
    <row r="92" spans="1:14" s="66" customFormat="1">
      <c r="A92" s="123">
        <v>4836016</v>
      </c>
      <c r="B92" s="120" t="s">
        <v>455</v>
      </c>
      <c r="C92" s="116"/>
      <c r="D92" s="119">
        <v>25</v>
      </c>
      <c r="E92" s="130" t="s">
        <v>453</v>
      </c>
      <c r="F92" s="130" t="s">
        <v>243</v>
      </c>
      <c r="G92" s="88"/>
      <c r="H92" s="114">
        <v>4567345</v>
      </c>
      <c r="I92" s="131" t="s">
        <v>456</v>
      </c>
      <c r="J92" s="117">
        <v>30</v>
      </c>
      <c r="K92" s="118" t="s">
        <v>390</v>
      </c>
      <c r="L92" s="132" t="s">
        <v>457</v>
      </c>
      <c r="M92" s="133" t="s">
        <v>245</v>
      </c>
    </row>
    <row r="93" spans="1:14" s="66" customFormat="1">
      <c r="A93" s="123">
        <v>4896016</v>
      </c>
      <c r="B93" s="120" t="s">
        <v>458</v>
      </c>
      <c r="C93" s="116">
        <v>1920</v>
      </c>
      <c r="D93" s="119">
        <v>25</v>
      </c>
      <c r="E93" s="130" t="s">
        <v>453</v>
      </c>
      <c r="F93" s="130" t="s">
        <v>243</v>
      </c>
      <c r="G93" s="88"/>
      <c r="H93" s="114">
        <v>4567380</v>
      </c>
      <c r="I93" s="131" t="s">
        <v>459</v>
      </c>
      <c r="J93" s="117">
        <v>25</v>
      </c>
      <c r="K93" s="118" t="s">
        <v>172</v>
      </c>
      <c r="L93" s="132" t="s">
        <v>460</v>
      </c>
      <c r="M93" s="133" t="s">
        <v>245</v>
      </c>
    </row>
    <row r="94" spans="1:14" s="66" customFormat="1">
      <c r="A94" s="92"/>
      <c r="B94" s="98" t="s">
        <v>461</v>
      </c>
      <c r="C94" s="97"/>
      <c r="D94" s="92"/>
      <c r="E94" s="99"/>
      <c r="F94" s="99"/>
      <c r="G94" s="88"/>
      <c r="H94" s="114">
        <v>4568755</v>
      </c>
      <c r="I94" s="131" t="s">
        <v>462</v>
      </c>
      <c r="J94" s="117">
        <v>30</v>
      </c>
      <c r="K94" s="118" t="s">
        <v>152</v>
      </c>
      <c r="L94" s="132"/>
      <c r="M94" s="133" t="s">
        <v>245</v>
      </c>
      <c r="N94" s="65"/>
    </row>
    <row r="95" spans="1:14" s="66" customFormat="1">
      <c r="A95" s="123">
        <v>4734330</v>
      </c>
      <c r="B95" s="120" t="s">
        <v>463</v>
      </c>
      <c r="C95" s="129"/>
      <c r="D95" s="119">
        <v>25</v>
      </c>
      <c r="E95" s="130" t="s">
        <v>464</v>
      </c>
      <c r="F95" s="130" t="s">
        <v>243</v>
      </c>
      <c r="G95" s="88"/>
      <c r="H95" s="114">
        <v>4568775</v>
      </c>
      <c r="I95" s="131" t="s">
        <v>465</v>
      </c>
      <c r="J95" s="117">
        <v>30</v>
      </c>
      <c r="K95" s="118" t="s">
        <v>390</v>
      </c>
      <c r="L95" s="132"/>
      <c r="M95" s="133" t="s">
        <v>245</v>
      </c>
    </row>
    <row r="96" spans="1:14" s="66" customFormat="1">
      <c r="A96" s="123">
        <v>4734400</v>
      </c>
      <c r="B96" s="120" t="s">
        <v>466</v>
      </c>
      <c r="C96" s="129"/>
      <c r="D96" s="119">
        <v>25</v>
      </c>
      <c r="E96" s="130" t="s">
        <v>464</v>
      </c>
      <c r="F96" s="130" t="s">
        <v>243</v>
      </c>
      <c r="G96" s="88"/>
      <c r="H96" s="114">
        <v>4569070</v>
      </c>
      <c r="I96" s="131" t="s">
        <v>467</v>
      </c>
      <c r="J96" s="117">
        <v>25</v>
      </c>
      <c r="K96" s="118" t="s">
        <v>172</v>
      </c>
      <c r="L96" s="132"/>
      <c r="M96" s="133" t="s">
        <v>245</v>
      </c>
    </row>
    <row r="97" spans="1:14" s="66" customFormat="1">
      <c r="A97" s="123">
        <v>4734630</v>
      </c>
      <c r="B97" s="120" t="s">
        <v>468</v>
      </c>
      <c r="C97" s="129"/>
      <c r="D97" s="119">
        <v>25</v>
      </c>
      <c r="E97" s="130" t="s">
        <v>464</v>
      </c>
      <c r="F97" s="130" t="s">
        <v>243</v>
      </c>
      <c r="G97" s="88"/>
      <c r="H97" s="114">
        <v>4569735</v>
      </c>
      <c r="I97" s="131" t="s">
        <v>469</v>
      </c>
      <c r="J97" s="117">
        <v>40</v>
      </c>
      <c r="K97" s="118" t="s">
        <v>343</v>
      </c>
      <c r="L97" s="132"/>
      <c r="M97" s="133" t="s">
        <v>245</v>
      </c>
    </row>
    <row r="98" spans="1:14" s="66" customFormat="1">
      <c r="A98" s="123">
        <v>4738010</v>
      </c>
      <c r="B98" s="120" t="s">
        <v>470</v>
      </c>
      <c r="C98" s="129" t="s">
        <v>250</v>
      </c>
      <c r="D98" s="117">
        <v>25</v>
      </c>
      <c r="E98" s="118" t="s">
        <v>464</v>
      </c>
      <c r="F98" s="130" t="s">
        <v>243</v>
      </c>
      <c r="G98" s="88"/>
      <c r="H98" s="92"/>
      <c r="I98" s="98" t="s">
        <v>417</v>
      </c>
      <c r="J98" s="92"/>
      <c r="K98" s="99"/>
      <c r="L98" s="106"/>
      <c r="M98" s="112"/>
    </row>
    <row r="99" spans="1:14" s="66" customFormat="1">
      <c r="A99" s="123">
        <v>4738017</v>
      </c>
      <c r="B99" s="120" t="s">
        <v>471</v>
      </c>
      <c r="C99" s="129" t="s">
        <v>250</v>
      </c>
      <c r="D99" s="117">
        <v>50</v>
      </c>
      <c r="E99" s="118" t="s">
        <v>464</v>
      </c>
      <c r="F99" s="130" t="s">
        <v>243</v>
      </c>
      <c r="G99" s="88"/>
      <c r="H99" s="119">
        <v>4048120</v>
      </c>
      <c r="I99" s="134" t="s">
        <v>472</v>
      </c>
      <c r="J99" s="119">
        <v>75</v>
      </c>
      <c r="K99" s="130" t="s">
        <v>420</v>
      </c>
      <c r="L99" s="135"/>
      <c r="M99" s="136" t="s">
        <v>245</v>
      </c>
      <c r="N99" s="65"/>
    </row>
    <row r="100" spans="1:14" s="66" customFormat="1">
      <c r="A100" s="123">
        <v>4738050</v>
      </c>
      <c r="B100" s="120" t="s">
        <v>473</v>
      </c>
      <c r="C100" s="129" t="s">
        <v>250</v>
      </c>
      <c r="D100" s="117">
        <v>25</v>
      </c>
      <c r="E100" s="118" t="s">
        <v>464</v>
      </c>
      <c r="F100" s="130" t="s">
        <v>243</v>
      </c>
      <c r="G100" s="88"/>
      <c r="H100" s="119">
        <v>4048520</v>
      </c>
      <c r="I100" s="134" t="s">
        <v>474</v>
      </c>
      <c r="J100" s="119">
        <v>75</v>
      </c>
      <c r="K100" s="130" t="s">
        <v>420</v>
      </c>
      <c r="L100" s="135"/>
      <c r="M100" s="136" t="s">
        <v>245</v>
      </c>
      <c r="N100" s="65"/>
    </row>
    <row r="101" spans="1:14" s="66" customFormat="1">
      <c r="A101" s="123">
        <v>4738057</v>
      </c>
      <c r="B101" s="120" t="s">
        <v>475</v>
      </c>
      <c r="C101" s="129" t="s">
        <v>250</v>
      </c>
      <c r="D101" s="117">
        <v>50</v>
      </c>
      <c r="E101" s="118" t="s">
        <v>464</v>
      </c>
      <c r="F101" s="130" t="s">
        <v>243</v>
      </c>
      <c r="G101" s="89"/>
      <c r="H101" s="114">
        <v>4051020</v>
      </c>
      <c r="I101" s="131" t="s">
        <v>476</v>
      </c>
      <c r="J101" s="117">
        <v>75</v>
      </c>
      <c r="K101" s="118" t="s">
        <v>420</v>
      </c>
      <c r="L101" s="135"/>
      <c r="M101" s="136" t="s">
        <v>245</v>
      </c>
    </row>
    <row r="102" spans="1:14" s="66" customFormat="1">
      <c r="A102" s="123">
        <v>4738150</v>
      </c>
      <c r="B102" s="120" t="s">
        <v>477</v>
      </c>
      <c r="C102" s="129" t="s">
        <v>250</v>
      </c>
      <c r="D102" s="117">
        <v>25</v>
      </c>
      <c r="E102" s="118" t="s">
        <v>464</v>
      </c>
      <c r="F102" s="130" t="s">
        <v>243</v>
      </c>
      <c r="G102" s="89"/>
      <c r="H102" s="119">
        <v>4049720</v>
      </c>
      <c r="I102" s="134" t="s">
        <v>478</v>
      </c>
      <c r="J102" s="119">
        <v>75</v>
      </c>
      <c r="K102" s="130" t="s">
        <v>420</v>
      </c>
      <c r="L102" s="135"/>
      <c r="M102" s="136" t="s">
        <v>245</v>
      </c>
    </row>
    <row r="103" spans="1:14" s="66" customFormat="1">
      <c r="A103" s="123">
        <v>4738157</v>
      </c>
      <c r="B103" s="120" t="s">
        <v>479</v>
      </c>
      <c r="C103" s="129" t="s">
        <v>250</v>
      </c>
      <c r="D103" s="117">
        <v>50</v>
      </c>
      <c r="E103" s="118" t="s">
        <v>464</v>
      </c>
      <c r="F103" s="130" t="s">
        <v>243</v>
      </c>
      <c r="G103" s="88"/>
      <c r="H103" s="119">
        <v>4038215</v>
      </c>
      <c r="I103" s="134" t="s">
        <v>480</v>
      </c>
      <c r="J103" s="119">
        <v>500</v>
      </c>
      <c r="K103" s="130" t="s">
        <v>481</v>
      </c>
      <c r="L103" s="135"/>
      <c r="M103" s="136" t="s">
        <v>245</v>
      </c>
    </row>
    <row r="104" spans="1:14" s="66" customFormat="1">
      <c r="A104" s="123">
        <v>4738230</v>
      </c>
      <c r="B104" s="120" t="s">
        <v>482</v>
      </c>
      <c r="C104" s="129" t="s">
        <v>250</v>
      </c>
      <c r="D104" s="117">
        <v>25</v>
      </c>
      <c r="E104" s="118" t="s">
        <v>464</v>
      </c>
      <c r="F104" s="130" t="s">
        <v>243</v>
      </c>
      <c r="G104" s="89"/>
      <c r="H104" s="119">
        <v>4039415</v>
      </c>
      <c r="I104" s="134" t="s">
        <v>483</v>
      </c>
      <c r="J104" s="119">
        <v>500</v>
      </c>
      <c r="K104" s="130" t="s">
        <v>481</v>
      </c>
      <c r="L104" s="132"/>
      <c r="M104" s="136" t="s">
        <v>245</v>
      </c>
      <c r="N104" s="65"/>
    </row>
    <row r="105" spans="1:14" s="66" customFormat="1">
      <c r="A105" s="123">
        <v>4738237</v>
      </c>
      <c r="B105" s="120" t="s">
        <v>484</v>
      </c>
      <c r="C105" s="129" t="s">
        <v>250</v>
      </c>
      <c r="D105" s="117">
        <v>50</v>
      </c>
      <c r="E105" s="118" t="s">
        <v>464</v>
      </c>
      <c r="F105" s="130" t="s">
        <v>243</v>
      </c>
      <c r="G105" s="89"/>
      <c r="H105" s="119">
        <v>4066640</v>
      </c>
      <c r="I105" s="134" t="s">
        <v>485</v>
      </c>
      <c r="J105" s="119">
        <v>30</v>
      </c>
      <c r="K105" s="130" t="s">
        <v>436</v>
      </c>
      <c r="L105" s="135"/>
      <c r="M105" s="136" t="s">
        <v>245</v>
      </c>
    </row>
    <row r="106" spans="1:14" s="66" customFormat="1">
      <c r="A106" s="123">
        <v>4738260</v>
      </c>
      <c r="B106" s="120" t="s">
        <v>486</v>
      </c>
      <c r="C106" s="129" t="s">
        <v>250</v>
      </c>
      <c r="D106" s="117">
        <v>25</v>
      </c>
      <c r="E106" s="118" t="s">
        <v>464</v>
      </c>
      <c r="F106" s="130" t="s">
        <v>243</v>
      </c>
      <c r="G106" s="89"/>
      <c r="H106" s="119">
        <v>4066643</v>
      </c>
      <c r="I106" s="134" t="s">
        <v>485</v>
      </c>
      <c r="J106" s="119">
        <v>300</v>
      </c>
      <c r="K106" s="130" t="s">
        <v>436</v>
      </c>
      <c r="L106" s="135"/>
      <c r="M106" s="136" t="s">
        <v>245</v>
      </c>
    </row>
    <row r="107" spans="1:14" s="66" customFormat="1">
      <c r="A107" s="123">
        <v>4738267</v>
      </c>
      <c r="B107" s="120" t="s">
        <v>487</v>
      </c>
      <c r="C107" s="129" t="s">
        <v>250</v>
      </c>
      <c r="D107" s="117">
        <v>50</v>
      </c>
      <c r="E107" s="118" t="s">
        <v>464</v>
      </c>
      <c r="F107" s="130" t="s">
        <v>243</v>
      </c>
      <c r="G107" s="89"/>
      <c r="H107" s="92"/>
      <c r="I107" s="100" t="s">
        <v>442</v>
      </c>
      <c r="J107" s="92"/>
      <c r="K107" s="99"/>
      <c r="L107" s="106"/>
      <c r="M107" s="112"/>
    </row>
    <row r="108" spans="1:14" s="66" customFormat="1">
      <c r="A108" s="123">
        <v>4738300</v>
      </c>
      <c r="B108" s="120" t="s">
        <v>488</v>
      </c>
      <c r="C108" s="129" t="s">
        <v>250</v>
      </c>
      <c r="D108" s="117">
        <v>25</v>
      </c>
      <c r="E108" s="118" t="s">
        <v>464</v>
      </c>
      <c r="F108" s="130" t="s">
        <v>243</v>
      </c>
      <c r="G108" s="89"/>
      <c r="H108" s="119">
        <v>4037420</v>
      </c>
      <c r="I108" s="134" t="s">
        <v>489</v>
      </c>
      <c r="J108" s="119">
        <v>30</v>
      </c>
      <c r="K108" s="130" t="s">
        <v>420</v>
      </c>
      <c r="L108" s="135"/>
      <c r="M108" s="136" t="s">
        <v>245</v>
      </c>
    </row>
    <row r="109" spans="1:14" s="66" customFormat="1">
      <c r="A109" s="123">
        <v>4738307</v>
      </c>
      <c r="B109" s="120" t="s">
        <v>490</v>
      </c>
      <c r="C109" s="129" t="s">
        <v>250</v>
      </c>
      <c r="D109" s="117">
        <v>50</v>
      </c>
      <c r="E109" s="118" t="s">
        <v>464</v>
      </c>
      <c r="F109" s="130" t="s">
        <v>243</v>
      </c>
      <c r="G109" s="89"/>
      <c r="H109" s="119">
        <v>4037820</v>
      </c>
      <c r="I109" s="134" t="s">
        <v>491</v>
      </c>
      <c r="J109" s="119">
        <v>30</v>
      </c>
      <c r="K109" s="130" t="s">
        <v>420</v>
      </c>
      <c r="L109" s="135"/>
      <c r="M109" s="136" t="s">
        <v>245</v>
      </c>
      <c r="N109" s="65"/>
    </row>
    <row r="110" spans="1:14" s="66" customFormat="1">
      <c r="A110" s="123">
        <v>4738470</v>
      </c>
      <c r="B110" s="120" t="s">
        <v>492</v>
      </c>
      <c r="C110" s="129" t="s">
        <v>250</v>
      </c>
      <c r="D110" s="117">
        <v>25</v>
      </c>
      <c r="E110" s="118" t="s">
        <v>464</v>
      </c>
      <c r="F110" s="130" t="s">
        <v>243</v>
      </c>
      <c r="G110" s="89"/>
      <c r="H110" s="119">
        <v>4036820</v>
      </c>
      <c r="I110" s="134" t="s">
        <v>493</v>
      </c>
      <c r="J110" s="119">
        <v>30</v>
      </c>
      <c r="K110" s="130" t="s">
        <v>420</v>
      </c>
      <c r="L110" s="135"/>
      <c r="M110" s="136" t="s">
        <v>245</v>
      </c>
    </row>
    <row r="111" spans="1:14" s="66" customFormat="1">
      <c r="A111" s="123">
        <v>4738477</v>
      </c>
      <c r="B111" s="120" t="s">
        <v>494</v>
      </c>
      <c r="C111" s="129" t="s">
        <v>250</v>
      </c>
      <c r="D111" s="117">
        <v>50</v>
      </c>
      <c r="E111" s="118" t="s">
        <v>464</v>
      </c>
      <c r="F111" s="130" t="s">
        <v>243</v>
      </c>
      <c r="G111" s="88"/>
      <c r="H111" s="119">
        <v>4079140</v>
      </c>
      <c r="I111" s="134" t="s">
        <v>495</v>
      </c>
      <c r="J111" s="119">
        <v>30</v>
      </c>
      <c r="K111" s="130" t="s">
        <v>436</v>
      </c>
      <c r="L111" s="135"/>
      <c r="M111" s="136" t="s">
        <v>245</v>
      </c>
      <c r="N111" s="65"/>
    </row>
    <row r="112" spans="1:14" s="66" customFormat="1">
      <c r="A112" s="92"/>
      <c r="B112" s="98" t="s">
        <v>496</v>
      </c>
      <c r="C112" s="97"/>
      <c r="D112" s="94"/>
      <c r="E112" s="95"/>
      <c r="F112" s="95"/>
      <c r="G112" s="88"/>
      <c r="H112" s="119">
        <v>4082920</v>
      </c>
      <c r="I112" s="134" t="s">
        <v>497</v>
      </c>
      <c r="J112" s="119">
        <v>30</v>
      </c>
      <c r="K112" s="130" t="s">
        <v>420</v>
      </c>
      <c r="L112" s="135"/>
      <c r="M112" s="136" t="s">
        <v>245</v>
      </c>
      <c r="N112" s="65"/>
    </row>
    <row r="113" spans="1:14" s="66" customFormat="1">
      <c r="A113" s="123">
        <v>4503865</v>
      </c>
      <c r="B113" s="120" t="s">
        <v>498</v>
      </c>
      <c r="C113" s="129"/>
      <c r="D113" s="119">
        <v>30</v>
      </c>
      <c r="E113" s="130" t="s">
        <v>390</v>
      </c>
      <c r="F113" s="130" t="s">
        <v>243</v>
      </c>
      <c r="G113" s="89"/>
      <c r="H113" s="119">
        <v>4084250</v>
      </c>
      <c r="I113" s="134" t="s">
        <v>499</v>
      </c>
      <c r="J113" s="119">
        <v>30</v>
      </c>
      <c r="K113" s="130" t="s">
        <v>420</v>
      </c>
      <c r="L113" s="135"/>
      <c r="M113" s="136" t="s">
        <v>245</v>
      </c>
    </row>
    <row r="114" spans="1:14" s="66" customFormat="1">
      <c r="A114" s="123">
        <v>4507401</v>
      </c>
      <c r="B114" s="120" t="s">
        <v>500</v>
      </c>
      <c r="C114" s="129"/>
      <c r="D114" s="117">
        <v>200</v>
      </c>
      <c r="E114" s="118" t="s">
        <v>501</v>
      </c>
      <c r="F114" s="118" t="s">
        <v>243</v>
      </c>
      <c r="G114" s="89"/>
      <c r="H114" s="119">
        <v>4096020</v>
      </c>
      <c r="I114" s="134" t="s">
        <v>502</v>
      </c>
      <c r="J114" s="119">
        <v>30</v>
      </c>
      <c r="K114" s="130" t="s">
        <v>503</v>
      </c>
      <c r="L114" s="135"/>
      <c r="M114" s="136" t="s">
        <v>245</v>
      </c>
    </row>
    <row r="115" spans="1:14" s="66" customFormat="1">
      <c r="A115" s="123">
        <v>4507406</v>
      </c>
      <c r="B115" s="120" t="s">
        <v>504</v>
      </c>
      <c r="C115" s="129"/>
      <c r="D115" s="117">
        <v>25</v>
      </c>
      <c r="E115" s="118" t="s">
        <v>505</v>
      </c>
      <c r="F115" s="118" t="s">
        <v>243</v>
      </c>
      <c r="G115" s="89"/>
      <c r="H115" s="119">
        <v>4097020</v>
      </c>
      <c r="I115" s="134" t="s">
        <v>506</v>
      </c>
      <c r="J115" s="119">
        <v>30</v>
      </c>
      <c r="K115" s="130" t="s">
        <v>503</v>
      </c>
      <c r="L115" s="135"/>
      <c r="M115" s="136" t="s">
        <v>245</v>
      </c>
    </row>
    <row r="116" spans="1:14" s="66" customFormat="1">
      <c r="A116" s="123">
        <v>4587304</v>
      </c>
      <c r="B116" s="120" t="s">
        <v>507</v>
      </c>
      <c r="C116" s="129"/>
      <c r="D116" s="117">
        <v>24</v>
      </c>
      <c r="E116" s="118" t="s">
        <v>508</v>
      </c>
      <c r="F116" s="118" t="s">
        <v>243</v>
      </c>
      <c r="G116" s="88"/>
      <c r="H116" s="119">
        <v>4098020</v>
      </c>
      <c r="I116" s="134" t="s">
        <v>509</v>
      </c>
      <c r="J116" s="119">
        <v>30</v>
      </c>
      <c r="K116" s="130" t="s">
        <v>503</v>
      </c>
      <c r="L116" s="135"/>
      <c r="M116" s="136" t="s">
        <v>245</v>
      </c>
    </row>
    <row r="117" spans="1:14">
      <c r="A117" s="123">
        <v>4515225</v>
      </c>
      <c r="B117" s="120" t="s">
        <v>510</v>
      </c>
      <c r="C117" s="129"/>
      <c r="D117" s="119">
        <v>30</v>
      </c>
      <c r="E117" s="130" t="s">
        <v>390</v>
      </c>
      <c r="F117" s="118" t="s">
        <v>243</v>
      </c>
      <c r="G117" s="88"/>
      <c r="H117" s="114">
        <v>4085860</v>
      </c>
      <c r="I117" s="131" t="s">
        <v>511</v>
      </c>
      <c r="J117" s="119">
        <v>30</v>
      </c>
      <c r="K117" s="118" t="s">
        <v>512</v>
      </c>
      <c r="L117" s="132"/>
      <c r="M117" s="136" t="s">
        <v>245</v>
      </c>
      <c r="N117" s="66"/>
    </row>
    <row r="118" spans="1:14" s="66" customFormat="1">
      <c r="A118" s="123">
        <v>4515245</v>
      </c>
      <c r="B118" s="120" t="s">
        <v>513</v>
      </c>
      <c r="C118" s="129"/>
      <c r="D118" s="119">
        <v>30</v>
      </c>
      <c r="E118" s="130" t="s">
        <v>390</v>
      </c>
      <c r="F118" s="118" t="s">
        <v>243</v>
      </c>
      <c r="G118" s="88"/>
      <c r="H118" s="96"/>
      <c r="I118" s="100" t="s">
        <v>124</v>
      </c>
      <c r="J118" s="92"/>
      <c r="K118" s="95"/>
      <c r="L118" s="105"/>
      <c r="M118" s="111"/>
    </row>
    <row r="119" spans="1:14">
      <c r="A119" s="123">
        <v>4543725</v>
      </c>
      <c r="B119" s="120" t="s">
        <v>514</v>
      </c>
      <c r="C119" s="129"/>
      <c r="D119" s="119">
        <v>30</v>
      </c>
      <c r="E119" s="130" t="s">
        <v>390</v>
      </c>
      <c r="F119" s="130" t="s">
        <v>243</v>
      </c>
      <c r="G119" s="89"/>
      <c r="H119" s="119">
        <v>4881016</v>
      </c>
      <c r="I119" s="134" t="s">
        <v>515</v>
      </c>
      <c r="J119" s="119">
        <v>25</v>
      </c>
      <c r="K119" s="130" t="s">
        <v>453</v>
      </c>
      <c r="L119" s="135" t="s">
        <v>516</v>
      </c>
      <c r="M119" s="136" t="s">
        <v>245</v>
      </c>
      <c r="N119" s="66"/>
    </row>
    <row r="120" spans="1:14">
      <c r="A120" s="123">
        <v>4541965</v>
      </c>
      <c r="B120" s="120" t="s">
        <v>517</v>
      </c>
      <c r="C120" s="129"/>
      <c r="D120" s="119">
        <v>30</v>
      </c>
      <c r="E120" s="130" t="s">
        <v>390</v>
      </c>
      <c r="F120" s="130" t="s">
        <v>243</v>
      </c>
      <c r="G120" s="89"/>
      <c r="H120" s="119">
        <v>4843016</v>
      </c>
      <c r="I120" s="134" t="s">
        <v>518</v>
      </c>
      <c r="J120" s="119">
        <v>25</v>
      </c>
      <c r="K120" s="130" t="s">
        <v>453</v>
      </c>
      <c r="L120" s="135" t="s">
        <v>346</v>
      </c>
      <c r="M120" s="136" t="s">
        <v>245</v>
      </c>
      <c r="N120" s="66"/>
    </row>
    <row r="121" spans="1:14" s="66" customFormat="1">
      <c r="A121" s="123">
        <v>4548225</v>
      </c>
      <c r="B121" s="120" t="s">
        <v>519</v>
      </c>
      <c r="C121" s="129"/>
      <c r="D121" s="119">
        <v>30</v>
      </c>
      <c r="E121" s="130" t="s">
        <v>152</v>
      </c>
      <c r="F121" s="130" t="s">
        <v>243</v>
      </c>
      <c r="G121" s="89"/>
      <c r="H121" s="119">
        <v>4876016</v>
      </c>
      <c r="I121" s="134" t="s">
        <v>520</v>
      </c>
      <c r="J121" s="119">
        <v>25</v>
      </c>
      <c r="K121" s="130" t="s">
        <v>453</v>
      </c>
      <c r="L121" s="135" t="s">
        <v>521</v>
      </c>
      <c r="M121" s="136" t="s">
        <v>245</v>
      </c>
    </row>
    <row r="122" spans="1:14">
      <c r="A122" s="123">
        <v>4549306</v>
      </c>
      <c r="B122" s="120" t="s">
        <v>522</v>
      </c>
      <c r="C122" s="129"/>
      <c r="D122" s="119">
        <v>25</v>
      </c>
      <c r="E122" s="130" t="s">
        <v>523</v>
      </c>
      <c r="F122" s="130" t="s">
        <v>243</v>
      </c>
      <c r="G122" s="89"/>
      <c r="H122" s="119">
        <v>4896016</v>
      </c>
      <c r="I122" s="134" t="s">
        <v>524</v>
      </c>
      <c r="J122" s="119">
        <v>25</v>
      </c>
      <c r="K122" s="130" t="s">
        <v>453</v>
      </c>
      <c r="L122" s="135" t="s">
        <v>525</v>
      </c>
      <c r="M122" s="136" t="s">
        <v>245</v>
      </c>
      <c r="N122" s="66"/>
    </row>
    <row r="123" spans="1:14" s="66" customFormat="1">
      <c r="A123" s="123">
        <v>4554585</v>
      </c>
      <c r="B123" s="120" t="s">
        <v>526</v>
      </c>
      <c r="C123" s="129"/>
      <c r="D123" s="119">
        <v>30</v>
      </c>
      <c r="E123" s="130" t="s">
        <v>390</v>
      </c>
      <c r="F123" s="130" t="s">
        <v>243</v>
      </c>
      <c r="G123" s="89"/>
      <c r="H123" s="92"/>
      <c r="I123" s="98" t="s">
        <v>123</v>
      </c>
      <c r="J123" s="92"/>
      <c r="K123" s="99"/>
      <c r="L123" s="106"/>
      <c r="M123" s="112"/>
    </row>
    <row r="124" spans="1:14">
      <c r="A124" s="123">
        <v>4558765</v>
      </c>
      <c r="B124" s="120" t="s">
        <v>527</v>
      </c>
      <c r="C124" s="129" t="s">
        <v>250</v>
      </c>
      <c r="D124" s="119">
        <v>30</v>
      </c>
      <c r="E124" s="130" t="s">
        <v>390</v>
      </c>
      <c r="F124" s="130" t="s">
        <v>243</v>
      </c>
      <c r="G124" s="89"/>
      <c r="H124" s="119">
        <v>4720600</v>
      </c>
      <c r="I124" s="134" t="s">
        <v>528</v>
      </c>
      <c r="J124" s="119">
        <v>25</v>
      </c>
      <c r="K124" s="130" t="s">
        <v>529</v>
      </c>
      <c r="L124" s="135"/>
      <c r="M124" s="136" t="s">
        <v>245</v>
      </c>
      <c r="N124" s="66"/>
    </row>
    <row r="125" spans="1:14" s="66" customFormat="1">
      <c r="A125" s="123">
        <v>4559585</v>
      </c>
      <c r="B125" s="120" t="s">
        <v>530</v>
      </c>
      <c r="C125" s="129" t="s">
        <v>250</v>
      </c>
      <c r="D125" s="119">
        <v>30</v>
      </c>
      <c r="E125" s="130" t="s">
        <v>390</v>
      </c>
      <c r="F125" s="130" t="s">
        <v>243</v>
      </c>
      <c r="G125" s="89"/>
      <c r="H125" s="114">
        <v>4720970</v>
      </c>
      <c r="I125" s="131" t="s">
        <v>531</v>
      </c>
      <c r="J125" s="117">
        <v>25</v>
      </c>
      <c r="K125" s="130" t="s">
        <v>529</v>
      </c>
      <c r="L125" s="135"/>
      <c r="M125" s="136" t="s">
        <v>245</v>
      </c>
    </row>
    <row r="126" spans="1:14" s="66" customFormat="1">
      <c r="A126" s="92"/>
      <c r="B126" s="97"/>
      <c r="C126" s="97"/>
      <c r="D126" s="92"/>
      <c r="E126" s="99"/>
      <c r="F126" s="99"/>
      <c r="G126" s="89"/>
      <c r="H126" s="119">
        <v>4720300</v>
      </c>
      <c r="I126" s="134" t="s">
        <v>532</v>
      </c>
      <c r="J126" s="119">
        <v>25</v>
      </c>
      <c r="K126" s="130" t="s">
        <v>529</v>
      </c>
      <c r="L126" s="135"/>
      <c r="M126" s="136" t="s">
        <v>245</v>
      </c>
    </row>
    <row r="127" spans="1:14" s="66" customFormat="1">
      <c r="A127" s="92"/>
      <c r="B127" s="98" t="s">
        <v>533</v>
      </c>
      <c r="C127" s="93"/>
      <c r="D127" s="92"/>
      <c r="E127" s="99"/>
      <c r="F127" s="99"/>
      <c r="G127" s="89"/>
      <c r="H127" s="114">
        <v>4720360</v>
      </c>
      <c r="I127" s="131" t="s">
        <v>534</v>
      </c>
      <c r="J127" s="117">
        <v>25</v>
      </c>
      <c r="K127" s="118" t="s">
        <v>529</v>
      </c>
      <c r="L127" s="132"/>
      <c r="M127" s="133" t="s">
        <v>535</v>
      </c>
    </row>
    <row r="128" spans="1:14">
      <c r="A128" s="92"/>
      <c r="B128" s="97"/>
      <c r="C128" s="93"/>
      <c r="D128" s="92"/>
      <c r="E128" s="99"/>
      <c r="F128" s="99"/>
      <c r="G128" s="89"/>
      <c r="H128" s="119">
        <v>4720550</v>
      </c>
      <c r="I128" s="134" t="s">
        <v>536</v>
      </c>
      <c r="J128" s="119">
        <v>25</v>
      </c>
      <c r="K128" s="130" t="s">
        <v>529</v>
      </c>
      <c r="L128" s="135"/>
      <c r="M128" s="136" t="s">
        <v>245</v>
      </c>
      <c r="N128" s="66"/>
    </row>
    <row r="129" spans="1:14">
      <c r="A129" s="123">
        <v>4503355</v>
      </c>
      <c r="B129" s="120" t="s">
        <v>537</v>
      </c>
      <c r="C129" s="116" t="s">
        <v>250</v>
      </c>
      <c r="D129" s="119">
        <v>30</v>
      </c>
      <c r="E129" s="130" t="s">
        <v>390</v>
      </c>
      <c r="F129" s="130" t="s">
        <v>538</v>
      </c>
      <c r="G129" s="89"/>
      <c r="H129" s="119">
        <v>4720700</v>
      </c>
      <c r="I129" s="134" t="s">
        <v>539</v>
      </c>
      <c r="J129" s="119">
        <v>25</v>
      </c>
      <c r="K129" s="130" t="s">
        <v>529</v>
      </c>
      <c r="L129" s="135"/>
      <c r="M129" s="136" t="s">
        <v>535</v>
      </c>
      <c r="N129" s="66"/>
    </row>
    <row r="130" spans="1:14" s="66" customFormat="1">
      <c r="A130" s="122">
        <v>4509975</v>
      </c>
      <c r="B130" s="115" t="s">
        <v>540</v>
      </c>
      <c r="C130" s="116" t="s">
        <v>250</v>
      </c>
      <c r="D130" s="119">
        <v>30</v>
      </c>
      <c r="E130" s="130" t="s">
        <v>390</v>
      </c>
      <c r="F130" s="130" t="s">
        <v>538</v>
      </c>
      <c r="G130" s="89"/>
      <c r="H130" s="119">
        <v>4720750</v>
      </c>
      <c r="I130" s="134" t="s">
        <v>541</v>
      </c>
      <c r="J130" s="119">
        <v>25</v>
      </c>
      <c r="K130" s="130" t="s">
        <v>529</v>
      </c>
      <c r="L130" s="135"/>
      <c r="M130" s="136" t="s">
        <v>245</v>
      </c>
    </row>
    <row r="131" spans="1:14" s="66" customFormat="1">
      <c r="A131" s="122">
        <v>4514925</v>
      </c>
      <c r="B131" s="115" t="s">
        <v>542</v>
      </c>
      <c r="C131" s="116" t="s">
        <v>250</v>
      </c>
      <c r="D131" s="119">
        <v>30</v>
      </c>
      <c r="E131" s="130" t="s">
        <v>390</v>
      </c>
      <c r="F131" s="130" t="s">
        <v>538</v>
      </c>
      <c r="G131" s="89"/>
      <c r="H131" s="119">
        <v>4720870</v>
      </c>
      <c r="I131" s="134" t="s">
        <v>543</v>
      </c>
      <c r="J131" s="119">
        <v>25</v>
      </c>
      <c r="K131" s="130" t="s">
        <v>529</v>
      </c>
      <c r="L131" s="135"/>
      <c r="M131" s="136" t="s">
        <v>535</v>
      </c>
    </row>
    <row r="132" spans="1:14">
      <c r="A132" s="122">
        <v>4514945</v>
      </c>
      <c r="B132" s="115" t="s">
        <v>544</v>
      </c>
      <c r="C132" s="116" t="s">
        <v>250</v>
      </c>
      <c r="D132" s="119">
        <v>30</v>
      </c>
      <c r="E132" s="130" t="s">
        <v>390</v>
      </c>
      <c r="F132" s="130" t="s">
        <v>538</v>
      </c>
      <c r="G132" s="89"/>
      <c r="H132" s="119">
        <v>4720890</v>
      </c>
      <c r="I132" s="134" t="s">
        <v>545</v>
      </c>
      <c r="J132" s="119">
        <v>25</v>
      </c>
      <c r="K132" s="130" t="s">
        <v>529</v>
      </c>
      <c r="L132" s="135"/>
      <c r="M132" s="136" t="s">
        <v>535</v>
      </c>
      <c r="N132" s="66"/>
    </row>
    <row r="133" spans="1:14">
      <c r="A133" s="122">
        <v>4514965</v>
      </c>
      <c r="B133" s="115" t="s">
        <v>546</v>
      </c>
      <c r="C133" s="116" t="s">
        <v>250</v>
      </c>
      <c r="D133" s="119">
        <v>30</v>
      </c>
      <c r="E133" s="130" t="s">
        <v>390</v>
      </c>
      <c r="F133" s="130" t="s">
        <v>538</v>
      </c>
      <c r="G133" s="89"/>
      <c r="H133" s="119">
        <v>4720850</v>
      </c>
      <c r="I133" s="134" t="s">
        <v>547</v>
      </c>
      <c r="J133" s="119">
        <v>25</v>
      </c>
      <c r="K133" s="130" t="s">
        <v>529</v>
      </c>
      <c r="L133" s="135" t="s">
        <v>267</v>
      </c>
      <c r="M133" s="136" t="s">
        <v>245</v>
      </c>
      <c r="N133" s="66"/>
    </row>
    <row r="134" spans="1:14">
      <c r="A134" s="122">
        <v>4514985</v>
      </c>
      <c r="B134" s="115" t="s">
        <v>548</v>
      </c>
      <c r="C134" s="116" t="s">
        <v>250</v>
      </c>
      <c r="D134" s="119">
        <v>30</v>
      </c>
      <c r="E134" s="130" t="s">
        <v>390</v>
      </c>
      <c r="F134" s="130" t="s">
        <v>538</v>
      </c>
      <c r="G134" s="89"/>
      <c r="H134" s="92"/>
      <c r="I134" s="98" t="s">
        <v>461</v>
      </c>
      <c r="J134" s="92"/>
      <c r="K134" s="99"/>
      <c r="L134" s="106"/>
      <c r="M134" s="112"/>
      <c r="N134" s="66"/>
    </row>
    <row r="135" spans="1:14">
      <c r="A135" s="122">
        <v>4550225</v>
      </c>
      <c r="B135" s="115" t="s">
        <v>549</v>
      </c>
      <c r="C135" s="116" t="s">
        <v>250</v>
      </c>
      <c r="D135" s="117">
        <v>30</v>
      </c>
      <c r="E135" s="118" t="s">
        <v>390</v>
      </c>
      <c r="F135" s="130" t="s">
        <v>538</v>
      </c>
      <c r="G135" s="89"/>
      <c r="H135" s="119">
        <v>4730200</v>
      </c>
      <c r="I135" s="134" t="s">
        <v>550</v>
      </c>
      <c r="J135" s="119">
        <v>25</v>
      </c>
      <c r="K135" s="130" t="s">
        <v>464</v>
      </c>
      <c r="L135" s="135"/>
      <c r="M135" s="136" t="s">
        <v>245</v>
      </c>
      <c r="N135" s="66"/>
    </row>
    <row r="136" spans="1:14" s="66" customFormat="1">
      <c r="A136" s="122">
        <v>4552345</v>
      </c>
      <c r="B136" s="115" t="s">
        <v>551</v>
      </c>
      <c r="C136" s="116" t="s">
        <v>250</v>
      </c>
      <c r="D136" s="117">
        <v>30</v>
      </c>
      <c r="E136" s="118" t="s">
        <v>390</v>
      </c>
      <c r="F136" s="130" t="s">
        <v>538</v>
      </c>
      <c r="G136" s="89"/>
      <c r="H136" s="119">
        <v>4730500</v>
      </c>
      <c r="I136" s="134" t="s">
        <v>552</v>
      </c>
      <c r="J136" s="119">
        <v>25</v>
      </c>
      <c r="K136" s="130" t="s">
        <v>464</v>
      </c>
      <c r="L136" s="135"/>
      <c r="M136" s="136" t="s">
        <v>245</v>
      </c>
    </row>
    <row r="137" spans="1:14" s="66" customFormat="1">
      <c r="A137" s="96"/>
      <c r="B137" s="93"/>
      <c r="C137" s="93"/>
      <c r="D137" s="94"/>
      <c r="E137" s="95"/>
      <c r="F137" s="95"/>
      <c r="G137" s="89"/>
      <c r="H137" s="119">
        <v>4730540</v>
      </c>
      <c r="I137" s="134" t="s">
        <v>553</v>
      </c>
      <c r="J137" s="119">
        <v>25</v>
      </c>
      <c r="K137" s="130" t="s">
        <v>464</v>
      </c>
      <c r="L137" s="135"/>
      <c r="M137" s="136" t="s">
        <v>245</v>
      </c>
    </row>
    <row r="138" spans="1:14" s="66" customFormat="1">
      <c r="A138" s="96"/>
      <c r="B138" s="93"/>
      <c r="C138" s="93"/>
      <c r="D138" s="94"/>
      <c r="E138" s="95"/>
      <c r="F138" s="95"/>
      <c r="G138" s="89"/>
      <c r="H138" s="119">
        <v>4732600</v>
      </c>
      <c r="I138" s="134" t="s">
        <v>554</v>
      </c>
      <c r="J138" s="119">
        <v>25</v>
      </c>
      <c r="K138" s="130" t="s">
        <v>464</v>
      </c>
      <c r="L138" s="135"/>
      <c r="M138" s="136" t="s">
        <v>245</v>
      </c>
    </row>
    <row r="139" spans="1:14">
      <c r="A139" s="96"/>
      <c r="B139" s="93"/>
      <c r="C139" s="93"/>
      <c r="D139" s="94"/>
      <c r="E139" s="95"/>
      <c r="F139" s="95"/>
      <c r="G139" s="89"/>
      <c r="H139" s="119">
        <v>4732700</v>
      </c>
      <c r="I139" s="134" t="s">
        <v>555</v>
      </c>
      <c r="J139" s="119">
        <v>25</v>
      </c>
      <c r="K139" s="130" t="s">
        <v>464</v>
      </c>
      <c r="L139" s="135"/>
      <c r="M139" s="136" t="s">
        <v>245</v>
      </c>
      <c r="N139" s="66"/>
    </row>
    <row r="140" spans="1:14">
      <c r="A140" s="96"/>
      <c r="B140" s="93"/>
      <c r="C140" s="93"/>
      <c r="D140" s="94"/>
      <c r="E140" s="95"/>
      <c r="F140" s="95"/>
      <c r="G140" s="89"/>
      <c r="H140" s="119">
        <v>4736100</v>
      </c>
      <c r="I140" s="134" t="s">
        <v>556</v>
      </c>
      <c r="J140" s="119">
        <v>25</v>
      </c>
      <c r="K140" s="130" t="s">
        <v>464</v>
      </c>
      <c r="L140" s="135"/>
      <c r="M140" s="136" t="s">
        <v>245</v>
      </c>
      <c r="N140" s="66"/>
    </row>
    <row r="141" spans="1:14">
      <c r="A141" s="101"/>
      <c r="B141" s="102"/>
      <c r="C141" s="102"/>
      <c r="D141" s="103"/>
      <c r="E141" s="104"/>
      <c r="F141" s="104"/>
      <c r="G141" s="89"/>
      <c r="H141" s="119">
        <v>4736150</v>
      </c>
      <c r="I141" s="134" t="s">
        <v>557</v>
      </c>
      <c r="J141" s="119">
        <v>25</v>
      </c>
      <c r="K141" s="130" t="s">
        <v>464</v>
      </c>
      <c r="L141" s="135"/>
      <c r="M141" s="136" t="s">
        <v>245</v>
      </c>
      <c r="N141" s="66"/>
    </row>
    <row r="142" spans="1:14">
      <c r="A142" s="96"/>
      <c r="B142" s="93"/>
      <c r="C142" s="93"/>
      <c r="D142" s="94"/>
      <c r="E142" s="95"/>
      <c r="F142" s="95"/>
      <c r="G142" s="89"/>
      <c r="H142" s="119">
        <v>4736200</v>
      </c>
      <c r="I142" s="134" t="s">
        <v>558</v>
      </c>
      <c r="J142" s="119">
        <v>25</v>
      </c>
      <c r="K142" s="130" t="s">
        <v>464</v>
      </c>
      <c r="L142" s="135"/>
      <c r="M142" s="136" t="s">
        <v>245</v>
      </c>
      <c r="N142" s="66"/>
    </row>
    <row r="143" spans="1:14" s="66" customFormat="1">
      <c r="A143" s="96"/>
      <c r="B143" s="93"/>
      <c r="C143" s="93"/>
      <c r="D143" s="94"/>
      <c r="E143" s="95"/>
      <c r="F143" s="95"/>
      <c r="G143" s="89"/>
      <c r="H143" s="119">
        <v>4736250</v>
      </c>
      <c r="I143" s="134" t="s">
        <v>559</v>
      </c>
      <c r="J143" s="119">
        <v>25</v>
      </c>
      <c r="K143" s="130" t="s">
        <v>464</v>
      </c>
      <c r="L143" s="135"/>
      <c r="M143" s="136" t="s">
        <v>245</v>
      </c>
    </row>
    <row r="144" spans="1:14">
      <c r="A144" s="96"/>
      <c r="B144" s="93"/>
      <c r="C144" s="93"/>
      <c r="D144" s="94"/>
      <c r="E144" s="95"/>
      <c r="F144" s="95"/>
      <c r="G144" s="89"/>
      <c r="H144" s="119">
        <v>4734150</v>
      </c>
      <c r="I144" s="134" t="s">
        <v>560</v>
      </c>
      <c r="J144" s="119">
        <v>25</v>
      </c>
      <c r="K144" s="130" t="s">
        <v>464</v>
      </c>
      <c r="L144" s="135"/>
      <c r="M144" s="136" t="s">
        <v>245</v>
      </c>
      <c r="N144" s="66"/>
    </row>
    <row r="145" spans="1:14">
      <c r="A145" s="96"/>
      <c r="B145" s="93"/>
      <c r="C145" s="93"/>
      <c r="D145" s="94"/>
      <c r="E145" s="95"/>
      <c r="F145" s="95"/>
      <c r="G145" s="89"/>
      <c r="H145" s="119">
        <v>4734750</v>
      </c>
      <c r="I145" s="134" t="s">
        <v>561</v>
      </c>
      <c r="J145" s="119">
        <v>25</v>
      </c>
      <c r="K145" s="130" t="s">
        <v>464</v>
      </c>
      <c r="L145" s="135"/>
      <c r="M145" s="136" t="s">
        <v>245</v>
      </c>
      <c r="N145" s="66"/>
    </row>
    <row r="146" spans="1:14" s="66" customFormat="1">
      <c r="A146" s="96"/>
      <c r="B146" s="93"/>
      <c r="C146" s="93"/>
      <c r="D146" s="94"/>
      <c r="E146" s="95"/>
      <c r="F146" s="95"/>
      <c r="G146" s="89"/>
      <c r="H146" s="119">
        <v>4734870</v>
      </c>
      <c r="I146" s="134" t="s">
        <v>562</v>
      </c>
      <c r="J146" s="119">
        <v>25</v>
      </c>
      <c r="K146" s="130" t="s">
        <v>464</v>
      </c>
      <c r="L146" s="135"/>
      <c r="M146" s="136" t="s">
        <v>245</v>
      </c>
    </row>
    <row r="147" spans="1:14" s="66" customFormat="1">
      <c r="A147" s="107"/>
      <c r="B147" s="108"/>
      <c r="C147" s="108"/>
      <c r="D147" s="109"/>
      <c r="E147" s="110"/>
      <c r="F147" s="90"/>
      <c r="G147" s="91"/>
      <c r="H147" s="145">
        <v>4738190</v>
      </c>
      <c r="I147" s="144" t="s">
        <v>563</v>
      </c>
      <c r="J147" s="142">
        <v>25</v>
      </c>
      <c r="K147" s="130" t="s">
        <v>464</v>
      </c>
      <c r="L147" s="143"/>
      <c r="M147" s="136" t="s">
        <v>245</v>
      </c>
    </row>
    <row r="148" spans="1:14" s="66" customFormat="1">
      <c r="A148" s="78"/>
      <c r="B148" s="74"/>
      <c r="C148" s="74"/>
      <c r="D148" s="77"/>
      <c r="E148" s="76"/>
      <c r="F148" s="76"/>
      <c r="H148" s="145">
        <v>4738197</v>
      </c>
      <c r="I148" s="144" t="s">
        <v>563</v>
      </c>
      <c r="J148" s="142">
        <v>50</v>
      </c>
      <c r="K148" s="130" t="s">
        <v>464</v>
      </c>
      <c r="L148" s="143"/>
      <c r="M148" s="136" t="s">
        <v>245</v>
      </c>
    </row>
    <row r="149" spans="1:14" s="66" customFormat="1">
      <c r="A149" s="78"/>
      <c r="B149" s="74"/>
      <c r="C149" s="74"/>
      <c r="D149" s="77"/>
      <c r="E149" s="76"/>
      <c r="F149" s="76"/>
      <c r="H149" s="137">
        <v>4737180</v>
      </c>
      <c r="I149" s="138" t="s">
        <v>564</v>
      </c>
      <c r="J149" s="139">
        <v>25</v>
      </c>
      <c r="K149" s="140" t="s">
        <v>464</v>
      </c>
      <c r="L149" s="141"/>
      <c r="M149" s="146" t="s">
        <v>245</v>
      </c>
    </row>
    <row r="150" spans="1:14" s="66" customFormat="1">
      <c r="A150" s="78"/>
      <c r="B150" s="74"/>
      <c r="C150" s="74"/>
      <c r="D150" s="77"/>
      <c r="E150" s="76"/>
      <c r="F150" s="76"/>
      <c r="H150" s="69"/>
      <c r="J150" s="68"/>
      <c r="K150" s="67"/>
      <c r="M150" s="69"/>
    </row>
    <row r="151" spans="1:14" s="66" customFormat="1">
      <c r="A151" s="78"/>
      <c r="B151" s="74"/>
      <c r="C151" s="74"/>
      <c r="D151" s="77"/>
      <c r="E151" s="76"/>
      <c r="F151" s="76"/>
      <c r="H151" s="69"/>
      <c r="J151" s="68"/>
      <c r="K151" s="67"/>
      <c r="M151" s="69"/>
    </row>
    <row r="152" spans="1:14" s="66" customFormat="1">
      <c r="A152" s="69"/>
      <c r="D152" s="68"/>
      <c r="E152" s="67"/>
      <c r="F152" s="67"/>
      <c r="H152" s="69"/>
      <c r="J152" s="68"/>
      <c r="K152" s="67"/>
      <c r="M152" s="69"/>
    </row>
    <row r="153" spans="1:14" s="66" customFormat="1">
      <c r="A153" s="69"/>
      <c r="D153" s="68"/>
      <c r="E153" s="67"/>
      <c r="F153" s="67"/>
      <c r="H153" s="69"/>
      <c r="J153" s="68"/>
      <c r="K153" s="67"/>
      <c r="M153" s="69"/>
    </row>
    <row r="154" spans="1:14" s="66" customFormat="1">
      <c r="A154" s="69"/>
      <c r="D154" s="68"/>
      <c r="E154" s="67"/>
      <c r="F154" s="67"/>
      <c r="H154" s="69"/>
      <c r="J154" s="68"/>
      <c r="K154" s="67"/>
      <c r="M154" s="69"/>
    </row>
    <row r="155" spans="1:14" s="66" customFormat="1">
      <c r="A155" s="69"/>
      <c r="D155" s="68"/>
      <c r="E155" s="67"/>
      <c r="F155" s="67"/>
      <c r="H155" s="69"/>
      <c r="J155" s="68"/>
      <c r="K155" s="67"/>
      <c r="M155" s="69"/>
    </row>
    <row r="156" spans="1:14">
      <c r="A156" s="69"/>
      <c r="B156" s="66"/>
      <c r="C156" s="66"/>
      <c r="D156" s="68"/>
      <c r="E156" s="67"/>
      <c r="F156" s="67"/>
      <c r="G156" s="66"/>
      <c r="N156" s="66"/>
    </row>
    <row r="157" spans="1:14">
      <c r="A157" s="69"/>
      <c r="B157" s="66"/>
      <c r="C157" s="66"/>
      <c r="D157" s="68"/>
      <c r="E157" s="67"/>
      <c r="F157" s="67"/>
      <c r="G157" s="66"/>
      <c r="N157" s="66"/>
    </row>
    <row r="158" spans="1:14" s="66" customFormat="1">
      <c r="A158" s="69"/>
      <c r="D158" s="68"/>
      <c r="E158" s="67"/>
      <c r="F158" s="67"/>
      <c r="H158" s="69"/>
      <c r="J158" s="68"/>
      <c r="K158" s="67"/>
      <c r="M158" s="69"/>
    </row>
    <row r="159" spans="1:14">
      <c r="A159" s="69"/>
      <c r="B159" s="66"/>
      <c r="C159" s="66"/>
      <c r="D159" s="68"/>
      <c r="E159" s="67"/>
      <c r="F159" s="67"/>
      <c r="G159" s="66"/>
      <c r="N159" s="66"/>
    </row>
    <row r="160" spans="1:14">
      <c r="A160" s="69"/>
      <c r="B160" s="66"/>
      <c r="C160" s="66"/>
      <c r="D160" s="68"/>
      <c r="E160" s="67"/>
      <c r="F160" s="67"/>
      <c r="G160" s="66"/>
      <c r="N160" s="66"/>
    </row>
    <row r="161" spans="1:14" s="66" customFormat="1">
      <c r="A161" s="69"/>
      <c r="D161" s="68"/>
      <c r="E161" s="67"/>
      <c r="F161" s="67"/>
      <c r="H161" s="69"/>
      <c r="J161" s="68"/>
      <c r="K161" s="67"/>
      <c r="M161" s="69"/>
    </row>
    <row r="162" spans="1:14">
      <c r="A162" s="69"/>
      <c r="B162" s="66"/>
      <c r="C162" s="66"/>
      <c r="D162" s="68"/>
      <c r="E162" s="67"/>
      <c r="F162" s="67"/>
      <c r="G162" s="66"/>
      <c r="N162" s="66"/>
    </row>
    <row r="163" spans="1:14" s="66" customFormat="1">
      <c r="A163" s="78"/>
      <c r="B163" s="74"/>
      <c r="C163" s="74"/>
      <c r="D163" s="77"/>
      <c r="E163" s="76"/>
      <c r="F163" s="76"/>
      <c r="H163" s="69"/>
      <c r="J163" s="68"/>
      <c r="K163" s="67"/>
      <c r="M163" s="69"/>
    </row>
    <row r="164" spans="1:14" s="66" customFormat="1">
      <c r="A164" s="69"/>
      <c r="B164" s="74"/>
      <c r="C164" s="68"/>
      <c r="D164" s="67"/>
      <c r="E164" s="75"/>
      <c r="F164" s="69"/>
      <c r="H164" s="69"/>
      <c r="J164" s="68"/>
      <c r="K164" s="67"/>
      <c r="M164" s="69"/>
    </row>
    <row r="165" spans="1:14" s="66" customFormat="1">
      <c r="A165" s="69"/>
      <c r="D165" s="68"/>
      <c r="E165" s="67"/>
      <c r="F165" s="67"/>
      <c r="H165" s="69"/>
      <c r="J165" s="68"/>
      <c r="K165" s="67"/>
      <c r="M165" s="69"/>
    </row>
    <row r="166" spans="1:14" s="66" customFormat="1">
      <c r="A166" s="69"/>
      <c r="D166" s="68"/>
      <c r="E166" s="67"/>
      <c r="F166" s="67"/>
      <c r="H166" s="69"/>
      <c r="I166" s="74"/>
      <c r="J166" s="68"/>
      <c r="K166" s="67"/>
      <c r="M166" s="69"/>
    </row>
    <row r="167" spans="1:14">
      <c r="A167" s="69"/>
      <c r="B167" s="66"/>
      <c r="C167" s="66"/>
      <c r="D167" s="68"/>
      <c r="E167" s="67"/>
      <c r="F167" s="67"/>
      <c r="G167" s="66"/>
      <c r="N167" s="66"/>
    </row>
    <row r="168" spans="1:14" s="66" customFormat="1">
      <c r="A168" s="78"/>
      <c r="B168" s="74"/>
      <c r="C168" s="74"/>
      <c r="D168" s="77"/>
      <c r="E168" s="76"/>
      <c r="F168" s="76"/>
      <c r="H168" s="69"/>
      <c r="J168" s="68"/>
      <c r="K168" s="67"/>
      <c r="M168" s="69"/>
    </row>
    <row r="169" spans="1:14">
      <c r="A169" s="69"/>
      <c r="B169" s="66"/>
      <c r="C169" s="66"/>
      <c r="D169" s="68"/>
      <c r="E169" s="67"/>
      <c r="F169" s="67"/>
      <c r="G169" s="66"/>
      <c r="N169" s="66"/>
    </row>
    <row r="170" spans="1:14" s="66" customFormat="1">
      <c r="A170" s="69"/>
      <c r="D170" s="68"/>
      <c r="E170" s="67"/>
      <c r="F170" s="67"/>
      <c r="H170" s="69"/>
      <c r="J170" s="68"/>
      <c r="K170" s="67"/>
      <c r="M170" s="69"/>
    </row>
    <row r="171" spans="1:14" s="66" customFormat="1">
      <c r="A171" s="69"/>
      <c r="D171" s="68"/>
      <c r="E171" s="67"/>
      <c r="F171" s="67"/>
      <c r="H171" s="69"/>
      <c r="J171" s="68"/>
      <c r="K171" s="67"/>
      <c r="M171" s="69"/>
    </row>
    <row r="172" spans="1:14" s="66" customFormat="1">
      <c r="A172" s="69"/>
      <c r="D172" s="68"/>
      <c r="E172" s="67"/>
      <c r="F172" s="67"/>
      <c r="H172" s="69"/>
      <c r="J172" s="68"/>
      <c r="K172" s="67"/>
      <c r="M172" s="69"/>
    </row>
    <row r="173" spans="1:14" s="66" customFormat="1">
      <c r="A173" s="69"/>
      <c r="D173" s="68"/>
      <c r="E173" s="67"/>
      <c r="F173" s="67"/>
      <c r="H173" s="69"/>
      <c r="I173" s="74"/>
      <c r="J173" s="68"/>
      <c r="K173" s="67"/>
      <c r="M173" s="69"/>
    </row>
    <row r="174" spans="1:14">
      <c r="A174" s="69"/>
      <c r="B174" s="66"/>
      <c r="C174" s="66"/>
      <c r="D174" s="68"/>
      <c r="E174" s="67"/>
      <c r="F174" s="67"/>
      <c r="G174" s="66"/>
      <c r="N174" s="66"/>
    </row>
    <row r="175" spans="1:14">
      <c r="A175" s="69"/>
      <c r="B175" s="66"/>
      <c r="C175" s="66"/>
      <c r="D175" s="68"/>
      <c r="E175" s="67"/>
      <c r="F175" s="67"/>
      <c r="G175" s="66"/>
      <c r="N175" s="66"/>
    </row>
    <row r="176" spans="1:14" s="66" customFormat="1">
      <c r="A176" s="69"/>
      <c r="D176" s="68"/>
      <c r="E176" s="67"/>
      <c r="F176" s="67"/>
      <c r="H176" s="69"/>
      <c r="J176" s="68"/>
      <c r="K176" s="67"/>
      <c r="M176" s="69"/>
    </row>
    <row r="177" spans="1:14" s="66" customFormat="1">
      <c r="C177" s="68"/>
      <c r="D177" s="67"/>
      <c r="E177" s="75"/>
      <c r="F177" s="69"/>
      <c r="H177" s="69"/>
      <c r="J177" s="68"/>
      <c r="K177" s="67"/>
      <c r="M177" s="69"/>
    </row>
    <row r="178" spans="1:14">
      <c r="A178" s="69"/>
      <c r="B178" s="66"/>
      <c r="C178" s="66"/>
      <c r="D178" s="68"/>
      <c r="E178" s="67"/>
      <c r="F178" s="67"/>
      <c r="G178" s="66"/>
      <c r="N178" s="66"/>
    </row>
    <row r="179" spans="1:14">
      <c r="A179" s="69"/>
      <c r="B179" s="66"/>
      <c r="C179" s="66"/>
      <c r="D179" s="68"/>
      <c r="E179" s="67"/>
      <c r="F179" s="67"/>
      <c r="G179" s="66"/>
      <c r="N179" s="66"/>
    </row>
    <row r="180" spans="1:14" s="66" customFormat="1">
      <c r="A180" s="69"/>
      <c r="D180" s="68"/>
      <c r="E180" s="67"/>
      <c r="F180" s="67"/>
      <c r="H180" s="69"/>
      <c r="J180" s="68"/>
      <c r="K180" s="67"/>
      <c r="M180" s="69"/>
    </row>
    <row r="181" spans="1:14" s="66" customFormat="1">
      <c r="A181" s="69"/>
      <c r="D181" s="68"/>
      <c r="E181" s="67"/>
      <c r="F181" s="67"/>
      <c r="H181" s="69"/>
      <c r="J181" s="68"/>
      <c r="K181" s="67"/>
      <c r="M181" s="69"/>
    </row>
    <row r="182" spans="1:14">
      <c r="A182" s="69"/>
      <c r="B182" s="66"/>
      <c r="C182" s="66"/>
      <c r="D182" s="68"/>
      <c r="E182" s="67"/>
      <c r="F182" s="67"/>
      <c r="G182" s="66"/>
      <c r="N182" s="66"/>
    </row>
    <row r="183" spans="1:14">
      <c r="A183" s="69"/>
      <c r="B183" s="66"/>
      <c r="C183" s="66"/>
      <c r="D183" s="68"/>
      <c r="E183" s="67"/>
      <c r="F183" s="67"/>
      <c r="G183" s="66"/>
      <c r="N183" s="66"/>
    </row>
    <row r="184" spans="1:14" s="66" customFormat="1">
      <c r="A184" s="69"/>
      <c r="D184" s="68"/>
      <c r="E184" s="67"/>
      <c r="F184" s="67"/>
      <c r="H184" s="69"/>
      <c r="J184" s="68"/>
      <c r="K184" s="67"/>
      <c r="M184" s="69"/>
    </row>
    <row r="185" spans="1:14" s="66" customFormat="1">
      <c r="A185" s="78"/>
      <c r="B185" s="74"/>
      <c r="C185" s="74"/>
      <c r="D185" s="77"/>
      <c r="E185" s="76"/>
      <c r="F185" s="76"/>
      <c r="H185" s="69"/>
      <c r="J185" s="68"/>
      <c r="K185" s="67"/>
      <c r="M185" s="69"/>
    </row>
    <row r="186" spans="1:14">
      <c r="A186" s="78"/>
      <c r="B186" s="74"/>
      <c r="C186" s="74"/>
      <c r="D186" s="77"/>
      <c r="E186" s="76"/>
      <c r="F186" s="76"/>
      <c r="G186" s="66"/>
    </row>
    <row r="187" spans="1:14">
      <c r="A187" s="69"/>
      <c r="B187" s="66"/>
      <c r="C187" s="66"/>
      <c r="D187" s="68"/>
      <c r="E187" s="67"/>
      <c r="F187" s="67"/>
      <c r="G187" s="66"/>
      <c r="N187" s="66"/>
    </row>
    <row r="188" spans="1:14" s="66" customFormat="1">
      <c r="A188" s="69"/>
      <c r="D188" s="68"/>
      <c r="E188" s="67"/>
      <c r="F188" s="67"/>
      <c r="H188" s="69"/>
      <c r="J188" s="68"/>
      <c r="K188" s="67"/>
      <c r="M188" s="69"/>
    </row>
    <row r="189" spans="1:14" s="66" customFormat="1">
      <c r="A189" s="69"/>
      <c r="D189" s="68"/>
      <c r="E189" s="67"/>
      <c r="F189" s="67"/>
      <c r="H189" s="69"/>
      <c r="J189" s="68"/>
      <c r="K189" s="67"/>
      <c r="M189" s="69"/>
    </row>
    <row r="190" spans="1:14">
      <c r="A190" s="69"/>
      <c r="B190" s="66"/>
      <c r="C190" s="66"/>
      <c r="D190" s="68"/>
      <c r="E190" s="67"/>
      <c r="F190" s="67"/>
      <c r="G190" s="66"/>
      <c r="N190" s="66"/>
    </row>
    <row r="191" spans="1:14">
      <c r="A191" s="69"/>
      <c r="B191" s="66"/>
      <c r="C191" s="66"/>
      <c r="D191" s="68"/>
      <c r="E191" s="67"/>
      <c r="F191" s="67"/>
      <c r="G191" s="66"/>
    </row>
    <row r="192" spans="1:14" s="66" customFormat="1">
      <c r="A192" s="78"/>
      <c r="B192" s="74"/>
      <c r="C192" s="74"/>
      <c r="D192" s="77"/>
      <c r="E192" s="76"/>
      <c r="F192" s="76"/>
      <c r="H192" s="69"/>
      <c r="J192" s="68"/>
      <c r="K192" s="67"/>
      <c r="M192" s="69"/>
      <c r="N192" s="65"/>
    </row>
    <row r="193" spans="1:14" s="66" customFormat="1">
      <c r="A193" s="69"/>
      <c r="D193" s="68"/>
      <c r="E193" s="67"/>
      <c r="F193" s="67"/>
      <c r="H193" s="69"/>
      <c r="J193" s="68"/>
      <c r="K193" s="67"/>
      <c r="M193" s="69"/>
    </row>
    <row r="194" spans="1:14" s="66" customFormat="1">
      <c r="A194" s="69"/>
      <c r="D194" s="68"/>
      <c r="E194" s="67"/>
      <c r="F194" s="67"/>
      <c r="H194" s="69"/>
      <c r="J194" s="68"/>
      <c r="K194" s="67"/>
      <c r="M194" s="69"/>
    </row>
    <row r="195" spans="1:14" s="66" customFormat="1">
      <c r="A195" s="69"/>
      <c r="D195" s="68"/>
      <c r="E195" s="67"/>
      <c r="F195" s="67"/>
      <c r="H195" s="69"/>
      <c r="J195" s="68"/>
      <c r="K195" s="67"/>
      <c r="M195" s="69"/>
    </row>
    <row r="196" spans="1:14" s="66" customFormat="1">
      <c r="A196" s="69"/>
      <c r="D196" s="68"/>
      <c r="E196" s="67"/>
      <c r="F196" s="67"/>
      <c r="H196" s="69"/>
      <c r="J196" s="68"/>
      <c r="K196" s="67"/>
      <c r="M196" s="69"/>
    </row>
    <row r="197" spans="1:14" s="66" customFormat="1">
      <c r="A197" s="69"/>
      <c r="D197" s="68"/>
      <c r="E197" s="67"/>
      <c r="F197" s="67"/>
      <c r="H197" s="69"/>
      <c r="J197" s="68"/>
      <c r="K197" s="67"/>
      <c r="M197" s="69"/>
    </row>
    <row r="198" spans="1:14" s="66" customFormat="1">
      <c r="A198" s="78"/>
      <c r="B198" s="74"/>
      <c r="C198" s="74"/>
      <c r="D198" s="77"/>
      <c r="E198" s="76"/>
      <c r="F198" s="76"/>
      <c r="H198" s="69"/>
      <c r="J198" s="68"/>
      <c r="K198" s="67"/>
      <c r="M198" s="69"/>
    </row>
    <row r="199" spans="1:14" s="66" customFormat="1">
      <c r="A199" s="78"/>
      <c r="B199" s="74"/>
      <c r="C199" s="74"/>
      <c r="D199" s="77"/>
      <c r="E199" s="76"/>
      <c r="F199" s="76"/>
      <c r="H199" s="69"/>
      <c r="J199" s="68"/>
      <c r="K199" s="67"/>
      <c r="M199" s="69"/>
    </row>
    <row r="200" spans="1:14" s="66" customFormat="1">
      <c r="A200" s="69"/>
      <c r="D200" s="68"/>
      <c r="E200" s="67"/>
      <c r="F200" s="67"/>
      <c r="H200" s="69"/>
      <c r="J200" s="68"/>
      <c r="K200" s="67"/>
      <c r="M200" s="69"/>
    </row>
    <row r="201" spans="1:14" s="66" customFormat="1">
      <c r="A201" s="69"/>
      <c r="D201" s="68"/>
      <c r="E201" s="67"/>
      <c r="F201" s="67"/>
      <c r="H201" s="69"/>
      <c r="J201" s="68"/>
      <c r="K201" s="67"/>
      <c r="M201" s="69"/>
    </row>
    <row r="202" spans="1:14" s="66" customFormat="1">
      <c r="A202" s="69"/>
      <c r="D202" s="68"/>
      <c r="E202" s="67"/>
      <c r="F202" s="67"/>
      <c r="H202" s="69"/>
      <c r="J202" s="68"/>
      <c r="K202" s="67"/>
      <c r="M202" s="69"/>
    </row>
    <row r="203" spans="1:14" s="66" customFormat="1">
      <c r="A203" s="69"/>
      <c r="D203" s="68"/>
      <c r="E203" s="67"/>
      <c r="F203" s="67"/>
      <c r="H203" s="69"/>
      <c r="J203" s="68"/>
      <c r="K203" s="67"/>
      <c r="M203" s="69"/>
    </row>
    <row r="204" spans="1:14" s="66" customFormat="1">
      <c r="A204" s="69"/>
      <c r="D204" s="68"/>
      <c r="E204" s="67"/>
      <c r="F204" s="67"/>
      <c r="H204" s="69"/>
      <c r="J204" s="68"/>
      <c r="K204" s="67"/>
      <c r="M204" s="69"/>
    </row>
    <row r="205" spans="1:14" s="66" customFormat="1">
      <c r="A205" s="69"/>
      <c r="D205" s="68"/>
      <c r="E205" s="67"/>
      <c r="F205" s="67"/>
      <c r="H205" s="69"/>
      <c r="J205" s="68"/>
      <c r="K205" s="67"/>
      <c r="M205" s="69"/>
    </row>
    <row r="206" spans="1:14">
      <c r="A206" s="69"/>
      <c r="B206" s="66"/>
      <c r="C206" s="66"/>
      <c r="D206" s="68"/>
      <c r="E206" s="67"/>
      <c r="F206" s="67"/>
      <c r="G206" s="66"/>
      <c r="N206" s="66"/>
    </row>
    <row r="207" spans="1:14">
      <c r="A207" s="69"/>
      <c r="B207" s="66"/>
      <c r="C207" s="66"/>
      <c r="D207" s="68"/>
      <c r="E207" s="67"/>
      <c r="F207" s="67"/>
      <c r="G207" s="66"/>
      <c r="N207" s="66"/>
    </row>
    <row r="208" spans="1:14">
      <c r="A208" s="69"/>
      <c r="B208" s="66"/>
      <c r="C208" s="66"/>
      <c r="D208" s="68"/>
      <c r="E208" s="67"/>
      <c r="F208" s="67"/>
      <c r="G208" s="66"/>
      <c r="N208" s="66"/>
    </row>
    <row r="209" spans="1:14">
      <c r="A209" s="69"/>
      <c r="B209" s="66"/>
      <c r="C209" s="66"/>
      <c r="D209" s="68"/>
      <c r="E209" s="67"/>
      <c r="F209" s="67"/>
      <c r="G209" s="66"/>
      <c r="N209" s="66"/>
    </row>
    <row r="210" spans="1:14">
      <c r="A210" s="69"/>
      <c r="B210" s="66"/>
      <c r="C210" s="66"/>
      <c r="D210" s="68"/>
      <c r="E210" s="67"/>
      <c r="F210" s="67"/>
      <c r="G210" s="66"/>
      <c r="N210" s="66"/>
    </row>
    <row r="211" spans="1:14">
      <c r="A211" s="69"/>
      <c r="B211" s="74"/>
      <c r="C211" s="68"/>
      <c r="D211" s="67"/>
      <c r="E211" s="75"/>
      <c r="F211" s="69"/>
      <c r="G211" s="66"/>
      <c r="N211" s="66"/>
    </row>
    <row r="212" spans="1:14">
      <c r="A212" s="72"/>
      <c r="B212" s="73"/>
      <c r="C212" s="66"/>
      <c r="D212" s="72"/>
      <c r="E212" s="71"/>
      <c r="F212" s="71"/>
      <c r="G212" s="66"/>
    </row>
    <row r="213" spans="1:14">
      <c r="A213" s="72"/>
      <c r="B213" s="73"/>
      <c r="C213" s="66"/>
      <c r="D213" s="72"/>
      <c r="E213" s="71"/>
      <c r="F213" s="71"/>
    </row>
    <row r="214" spans="1:14">
      <c r="A214" s="72"/>
      <c r="B214" s="73"/>
      <c r="C214" s="66"/>
      <c r="D214" s="72"/>
      <c r="E214" s="71"/>
      <c r="F214" s="71"/>
      <c r="G214" s="66"/>
    </row>
    <row r="215" spans="1:14">
      <c r="A215" s="72"/>
      <c r="B215" s="73"/>
      <c r="C215" s="66"/>
      <c r="D215" s="72"/>
      <c r="E215" s="71"/>
      <c r="F215" s="71"/>
    </row>
    <row r="216" spans="1:14">
      <c r="A216" s="72"/>
      <c r="B216" s="73"/>
      <c r="C216" s="66"/>
      <c r="D216" s="72"/>
      <c r="E216" s="71"/>
      <c r="F216" s="71"/>
    </row>
    <row r="217" spans="1:14">
      <c r="A217" s="72"/>
      <c r="B217" s="73"/>
      <c r="C217" s="66"/>
      <c r="D217" s="72"/>
      <c r="E217" s="71"/>
      <c r="F217" s="71"/>
    </row>
    <row r="218" spans="1:14">
      <c r="A218" s="72"/>
      <c r="B218" s="73"/>
      <c r="C218" s="66"/>
      <c r="D218" s="72"/>
      <c r="E218" s="71"/>
      <c r="F218" s="71"/>
    </row>
    <row r="219" spans="1:14">
      <c r="A219" s="72"/>
      <c r="B219" s="73"/>
      <c r="C219" s="66"/>
      <c r="D219" s="72"/>
      <c r="E219" s="71"/>
      <c r="F219" s="71"/>
      <c r="G219" s="66"/>
    </row>
    <row r="220" spans="1:14">
      <c r="A220" s="72"/>
      <c r="B220" s="73"/>
      <c r="C220" s="66"/>
      <c r="D220" s="72"/>
      <c r="E220" s="71"/>
      <c r="F220" s="71"/>
      <c r="G220" s="66"/>
    </row>
    <row r="221" spans="1:14">
      <c r="A221" s="72"/>
      <c r="B221" s="73"/>
      <c r="C221" s="66"/>
      <c r="D221" s="72"/>
      <c r="E221" s="71"/>
      <c r="F221" s="71"/>
      <c r="G221" s="66"/>
    </row>
    <row r="222" spans="1:14">
      <c r="A222" s="72"/>
      <c r="B222" s="73"/>
      <c r="C222" s="66"/>
      <c r="D222" s="72"/>
      <c r="E222" s="71"/>
      <c r="F222" s="71"/>
    </row>
    <row r="223" spans="1:14">
      <c r="A223" s="66"/>
      <c r="B223" s="66"/>
      <c r="C223" s="66"/>
      <c r="D223" s="66"/>
      <c r="E223" s="66"/>
      <c r="F223" s="69"/>
    </row>
    <row r="224" spans="1:14">
      <c r="A224" s="66"/>
      <c r="B224" s="66"/>
      <c r="C224" s="66"/>
      <c r="D224" s="66"/>
      <c r="E224" s="66"/>
      <c r="F224" s="69"/>
    </row>
    <row r="225" spans="1:13">
      <c r="A225" s="66"/>
      <c r="B225" s="66"/>
      <c r="C225" s="66"/>
      <c r="D225" s="66"/>
      <c r="E225" s="66"/>
      <c r="F225" s="69"/>
    </row>
    <row r="226" spans="1:13">
      <c r="A226" s="66"/>
      <c r="B226" s="66"/>
      <c r="C226" s="66"/>
      <c r="D226" s="66"/>
      <c r="E226" s="66"/>
      <c r="F226" s="69"/>
      <c r="G226" s="66"/>
    </row>
    <row r="227" spans="1:13">
      <c r="A227" s="66"/>
      <c r="B227" s="66"/>
      <c r="C227" s="66"/>
      <c r="D227" s="66"/>
      <c r="E227" s="66"/>
      <c r="F227" s="69"/>
    </row>
    <row r="228" spans="1:13">
      <c r="A228" s="66"/>
      <c r="B228" s="66"/>
      <c r="C228" s="66"/>
      <c r="D228" s="66"/>
      <c r="E228" s="66"/>
      <c r="F228" s="69"/>
    </row>
    <row r="229" spans="1:13">
      <c r="A229" s="66"/>
      <c r="B229" s="66"/>
      <c r="C229" s="66"/>
      <c r="D229" s="66"/>
      <c r="E229" s="66"/>
      <c r="F229" s="69"/>
      <c r="G229" s="66"/>
    </row>
    <row r="230" spans="1:13">
      <c r="A230" s="66"/>
      <c r="B230" s="66"/>
      <c r="C230" s="66"/>
      <c r="D230" s="66"/>
      <c r="E230" s="66"/>
      <c r="F230" s="69"/>
      <c r="G230" s="66"/>
    </row>
    <row r="231" spans="1:13">
      <c r="A231" s="66"/>
      <c r="B231" s="66"/>
      <c r="C231" s="66"/>
      <c r="D231" s="66"/>
      <c r="E231" s="66"/>
      <c r="F231" s="69"/>
      <c r="G231" s="66"/>
    </row>
    <row r="232" spans="1:13">
      <c r="A232" s="66"/>
      <c r="B232" s="66"/>
      <c r="C232" s="66"/>
      <c r="D232" s="66"/>
      <c r="E232" s="66"/>
      <c r="F232" s="69"/>
      <c r="G232" s="66"/>
    </row>
    <row r="233" spans="1:13">
      <c r="A233" s="66"/>
      <c r="B233" s="66"/>
      <c r="C233" s="66"/>
      <c r="D233" s="66"/>
      <c r="E233" s="66"/>
      <c r="F233" s="69"/>
      <c r="G233" s="66"/>
      <c r="I233" s="74"/>
    </row>
    <row r="234" spans="1:13">
      <c r="A234" s="66"/>
      <c r="B234" s="66"/>
      <c r="C234" s="66"/>
      <c r="D234" s="66"/>
      <c r="E234" s="66"/>
      <c r="F234" s="69"/>
      <c r="G234" s="66"/>
      <c r="H234" s="72"/>
      <c r="I234" s="73"/>
      <c r="J234" s="72"/>
      <c r="K234" s="71"/>
    </row>
    <row r="235" spans="1:13">
      <c r="A235" s="66"/>
      <c r="B235" s="66"/>
      <c r="C235" s="66"/>
      <c r="D235" s="66"/>
      <c r="E235" s="66"/>
      <c r="F235" s="69"/>
      <c r="G235" s="66"/>
      <c r="H235" s="72"/>
      <c r="I235" s="73"/>
      <c r="J235" s="72"/>
      <c r="K235" s="71"/>
    </row>
    <row r="236" spans="1:13">
      <c r="A236" s="66"/>
      <c r="B236" s="66"/>
      <c r="C236" s="66"/>
      <c r="D236" s="66"/>
      <c r="E236" s="66"/>
      <c r="F236" s="69"/>
      <c r="G236" s="66"/>
      <c r="H236" s="72"/>
      <c r="I236" s="73"/>
      <c r="J236" s="72"/>
      <c r="K236" s="71"/>
      <c r="L236" s="70"/>
      <c r="M236" s="72"/>
    </row>
    <row r="237" spans="1:13">
      <c r="A237" s="66"/>
      <c r="B237" s="66"/>
      <c r="C237" s="66"/>
      <c r="D237" s="66"/>
      <c r="E237" s="66"/>
      <c r="F237" s="69"/>
      <c r="G237" s="66"/>
      <c r="H237" s="72"/>
      <c r="I237" s="73"/>
      <c r="J237" s="72"/>
      <c r="K237" s="71"/>
      <c r="L237" s="70"/>
      <c r="M237" s="72"/>
    </row>
    <row r="238" spans="1:13">
      <c r="A238" s="66"/>
      <c r="B238" s="66"/>
      <c r="C238" s="66"/>
      <c r="D238" s="66"/>
      <c r="E238" s="66"/>
      <c r="F238" s="69"/>
      <c r="G238" s="66"/>
      <c r="H238" s="72"/>
      <c r="I238" s="73"/>
      <c r="J238" s="72"/>
      <c r="K238" s="71"/>
      <c r="L238" s="70"/>
      <c r="M238" s="72"/>
    </row>
    <row r="239" spans="1:13">
      <c r="A239" s="66"/>
      <c r="B239" s="66"/>
      <c r="C239" s="66"/>
      <c r="D239" s="66"/>
      <c r="E239" s="66"/>
      <c r="F239" s="69"/>
      <c r="H239" s="72"/>
      <c r="I239" s="73"/>
      <c r="J239" s="72"/>
      <c r="K239" s="71"/>
    </row>
    <row r="240" spans="1:13">
      <c r="A240" s="66"/>
      <c r="B240" s="66"/>
      <c r="C240" s="66"/>
      <c r="D240" s="66"/>
      <c r="E240" s="66"/>
      <c r="F240" s="69"/>
      <c r="H240" s="72"/>
      <c r="I240" s="73"/>
      <c r="J240" s="72"/>
      <c r="K240" s="71"/>
    </row>
    <row r="241" spans="1:13">
      <c r="A241" s="66"/>
      <c r="B241" s="66"/>
      <c r="C241" s="66"/>
      <c r="D241" s="66"/>
      <c r="E241" s="66"/>
      <c r="F241" s="69"/>
      <c r="G241" s="66"/>
    </row>
    <row r="242" spans="1:13">
      <c r="A242" s="66"/>
      <c r="B242" s="66"/>
      <c r="C242" s="66"/>
      <c r="D242" s="66"/>
      <c r="E242" s="66"/>
      <c r="F242" s="69"/>
      <c r="H242" s="72"/>
      <c r="I242" s="73"/>
      <c r="J242" s="72"/>
      <c r="K242" s="71"/>
    </row>
    <row r="243" spans="1:13">
      <c r="A243" s="66"/>
      <c r="B243" s="66"/>
      <c r="C243" s="66"/>
      <c r="D243" s="66"/>
      <c r="E243" s="66"/>
      <c r="F243" s="69"/>
    </row>
    <row r="244" spans="1:13">
      <c r="A244" s="66"/>
      <c r="B244" s="66"/>
      <c r="C244" s="66"/>
      <c r="D244" s="66"/>
      <c r="E244" s="66"/>
      <c r="F244" s="69"/>
      <c r="G244" s="66"/>
    </row>
    <row r="245" spans="1:13">
      <c r="A245" s="66"/>
      <c r="B245" s="66"/>
      <c r="C245" s="66"/>
      <c r="D245" s="66"/>
      <c r="E245" s="66"/>
      <c r="F245" s="69"/>
    </row>
    <row r="246" spans="1:13">
      <c r="A246" s="66"/>
      <c r="B246" s="66"/>
      <c r="C246" s="66"/>
      <c r="D246" s="66"/>
      <c r="E246" s="66"/>
      <c r="F246" s="69"/>
      <c r="G246" s="66"/>
    </row>
    <row r="247" spans="1:13">
      <c r="A247" s="66"/>
      <c r="B247" s="66"/>
      <c r="C247" s="66"/>
      <c r="D247" s="66"/>
      <c r="E247" s="66"/>
      <c r="F247" s="69"/>
      <c r="G247" s="66"/>
      <c r="I247" s="74"/>
    </row>
    <row r="248" spans="1:13">
      <c r="A248" s="66"/>
      <c r="B248" s="66"/>
      <c r="C248" s="66"/>
      <c r="D248" s="66"/>
      <c r="E248" s="66"/>
      <c r="F248" s="69"/>
      <c r="G248" s="66"/>
      <c r="L248" s="70"/>
      <c r="M248" s="72"/>
    </row>
    <row r="249" spans="1:13">
      <c r="A249" s="66"/>
      <c r="B249" s="66"/>
      <c r="C249" s="66"/>
      <c r="D249" s="66"/>
      <c r="E249" s="66"/>
      <c r="F249" s="69"/>
      <c r="G249" s="66"/>
      <c r="L249" s="70"/>
      <c r="M249" s="72"/>
    </row>
    <row r="250" spans="1:13">
      <c r="A250" s="66"/>
      <c r="B250" s="66"/>
      <c r="C250" s="66"/>
      <c r="D250" s="66"/>
      <c r="E250" s="66"/>
      <c r="F250" s="69"/>
      <c r="H250" s="72"/>
      <c r="I250" s="73"/>
      <c r="J250" s="72"/>
      <c r="K250" s="71"/>
      <c r="L250" s="70"/>
      <c r="M250" s="72"/>
    </row>
    <row r="251" spans="1:13">
      <c r="A251" s="66"/>
      <c r="B251" s="66"/>
      <c r="C251" s="66"/>
      <c r="D251" s="66"/>
      <c r="E251" s="66"/>
      <c r="F251" s="69"/>
      <c r="G251" s="66"/>
      <c r="H251" s="72"/>
      <c r="I251" s="73"/>
      <c r="J251" s="72"/>
      <c r="K251" s="71"/>
      <c r="L251" s="70"/>
      <c r="M251" s="72"/>
    </row>
    <row r="252" spans="1:13">
      <c r="A252" s="66"/>
      <c r="B252" s="66"/>
      <c r="C252" s="66"/>
      <c r="D252" s="66"/>
      <c r="E252" s="66"/>
      <c r="F252" s="69"/>
      <c r="H252" s="72"/>
      <c r="I252" s="73"/>
      <c r="J252" s="72"/>
      <c r="K252" s="71"/>
      <c r="L252" s="70"/>
      <c r="M252" s="72"/>
    </row>
    <row r="253" spans="1:13">
      <c r="A253" s="66"/>
      <c r="B253" s="66"/>
      <c r="C253" s="66"/>
      <c r="D253" s="66"/>
      <c r="E253" s="66"/>
      <c r="F253" s="69"/>
      <c r="G253" s="66"/>
      <c r="L253" s="70"/>
      <c r="M253" s="72"/>
    </row>
    <row r="254" spans="1:13">
      <c r="A254" s="66"/>
      <c r="B254" s="66"/>
      <c r="C254" s="66"/>
      <c r="D254" s="66"/>
      <c r="E254" s="66"/>
      <c r="F254" s="69"/>
      <c r="G254" s="66"/>
      <c r="H254" s="72"/>
      <c r="I254" s="73"/>
      <c r="J254" s="72"/>
      <c r="K254" s="71"/>
      <c r="L254" s="70"/>
      <c r="M254" s="72"/>
    </row>
    <row r="255" spans="1:13">
      <c r="A255" s="66"/>
      <c r="B255" s="66"/>
      <c r="C255" s="66"/>
      <c r="D255" s="66"/>
      <c r="E255" s="66"/>
      <c r="F255" s="69"/>
      <c r="G255" s="66"/>
      <c r="H255" s="72"/>
      <c r="I255" s="73"/>
      <c r="J255" s="72"/>
      <c r="K255" s="71"/>
      <c r="L255" s="70"/>
      <c r="M255" s="72"/>
    </row>
    <row r="256" spans="1:13">
      <c r="A256" s="66"/>
      <c r="B256" s="66"/>
      <c r="C256" s="66"/>
      <c r="D256" s="66"/>
      <c r="E256" s="66"/>
      <c r="F256" s="69"/>
      <c r="G256" s="66"/>
      <c r="H256" s="72"/>
      <c r="I256" s="73"/>
      <c r="J256" s="72"/>
      <c r="K256" s="71"/>
      <c r="L256" s="70"/>
      <c r="M256" s="72"/>
    </row>
    <row r="257" spans="1:13">
      <c r="A257" s="66"/>
      <c r="B257" s="66"/>
      <c r="C257" s="66"/>
      <c r="D257" s="66"/>
      <c r="E257" s="66"/>
      <c r="F257" s="69"/>
      <c r="H257" s="72"/>
      <c r="I257" s="73"/>
      <c r="J257" s="72"/>
      <c r="K257" s="71"/>
      <c r="L257" s="70"/>
      <c r="M257" s="72"/>
    </row>
    <row r="258" spans="1:13">
      <c r="A258" s="66"/>
      <c r="B258" s="66"/>
      <c r="C258" s="66"/>
      <c r="D258" s="66"/>
      <c r="E258" s="66"/>
      <c r="F258" s="69"/>
      <c r="H258" s="72"/>
      <c r="I258" s="73"/>
      <c r="J258" s="72"/>
      <c r="K258" s="71"/>
    </row>
    <row r="259" spans="1:13">
      <c r="A259" s="66"/>
      <c r="B259" s="66"/>
      <c r="C259" s="66"/>
      <c r="D259" s="66"/>
      <c r="E259" s="66"/>
      <c r="F259" s="69"/>
      <c r="G259" s="66"/>
      <c r="H259" s="72"/>
      <c r="I259" s="73"/>
      <c r="J259" s="72"/>
      <c r="K259" s="71"/>
      <c r="L259" s="70"/>
      <c r="M259" s="72"/>
    </row>
    <row r="260" spans="1:13">
      <c r="A260" s="66"/>
      <c r="B260" s="66"/>
      <c r="C260" s="66"/>
      <c r="D260" s="66"/>
      <c r="E260" s="66"/>
      <c r="F260" s="69"/>
      <c r="G260" s="66"/>
      <c r="L260" s="70"/>
      <c r="M260" s="72"/>
    </row>
    <row r="261" spans="1:13">
      <c r="A261" s="66"/>
      <c r="B261" s="66"/>
      <c r="C261" s="66"/>
      <c r="D261" s="66"/>
      <c r="E261" s="66"/>
      <c r="F261" s="69"/>
      <c r="L261" s="70"/>
      <c r="M261" s="72"/>
    </row>
    <row r="262" spans="1:13">
      <c r="A262" s="66"/>
      <c r="B262" s="66"/>
      <c r="C262" s="66"/>
      <c r="D262" s="66"/>
      <c r="E262" s="66"/>
      <c r="F262" s="69"/>
      <c r="L262" s="70"/>
      <c r="M262" s="72"/>
    </row>
    <row r="263" spans="1:13">
      <c r="A263" s="66"/>
      <c r="B263" s="66"/>
      <c r="C263" s="66"/>
      <c r="D263" s="66"/>
      <c r="E263" s="66"/>
      <c r="F263" s="69"/>
      <c r="G263" s="66"/>
    </row>
    <row r="264" spans="1:13">
      <c r="A264" s="66"/>
      <c r="B264" s="66"/>
      <c r="C264" s="66"/>
      <c r="D264" s="66"/>
      <c r="E264" s="66"/>
      <c r="F264" s="69"/>
      <c r="G264" s="66"/>
    </row>
    <row r="265" spans="1:13">
      <c r="A265" s="66"/>
      <c r="B265" s="66"/>
      <c r="C265" s="66"/>
      <c r="D265" s="66"/>
      <c r="E265" s="66"/>
      <c r="F265" s="69"/>
    </row>
    <row r="266" spans="1:13">
      <c r="A266" s="66"/>
      <c r="B266" s="66"/>
      <c r="C266" s="66"/>
      <c r="D266" s="66"/>
      <c r="E266" s="66"/>
      <c r="F266" s="69"/>
    </row>
    <row r="267" spans="1:13">
      <c r="A267" s="66"/>
      <c r="B267" s="66"/>
      <c r="C267" s="66"/>
      <c r="D267" s="66"/>
      <c r="E267" s="66"/>
      <c r="F267" s="69"/>
      <c r="G267" s="66"/>
    </row>
    <row r="268" spans="1:13">
      <c r="A268" s="66"/>
      <c r="B268" s="66"/>
      <c r="C268" s="66"/>
      <c r="D268" s="66"/>
      <c r="E268" s="66"/>
      <c r="F268" s="69"/>
      <c r="G268" s="66"/>
    </row>
    <row r="269" spans="1:13">
      <c r="A269" s="66"/>
      <c r="B269" s="66"/>
      <c r="C269" s="66"/>
      <c r="D269" s="66"/>
      <c r="E269" s="66"/>
      <c r="F269" s="69"/>
    </row>
    <row r="270" spans="1:13">
      <c r="A270" s="66"/>
      <c r="B270" s="66"/>
      <c r="C270" s="66"/>
      <c r="D270" s="66"/>
      <c r="E270" s="66"/>
      <c r="F270" s="69"/>
    </row>
    <row r="271" spans="1:13">
      <c r="A271" s="66"/>
      <c r="B271" s="66"/>
      <c r="C271" s="66"/>
      <c r="D271" s="66"/>
      <c r="E271" s="66"/>
      <c r="F271" s="69"/>
      <c r="G271" s="66"/>
    </row>
    <row r="272" spans="1:13">
      <c r="A272" s="66"/>
      <c r="B272" s="66"/>
      <c r="C272" s="66"/>
      <c r="D272" s="66"/>
      <c r="E272" s="66"/>
      <c r="F272" s="69"/>
      <c r="G272" s="66"/>
    </row>
    <row r="273" spans="1:13">
      <c r="A273" s="66"/>
      <c r="B273" s="66"/>
      <c r="C273" s="66"/>
      <c r="D273" s="66"/>
      <c r="E273" s="66"/>
      <c r="F273" s="69"/>
    </row>
    <row r="274" spans="1:13">
      <c r="A274" s="66"/>
      <c r="B274" s="66"/>
      <c r="C274" s="66"/>
      <c r="D274" s="66"/>
      <c r="E274" s="66"/>
      <c r="F274" s="69"/>
    </row>
    <row r="275" spans="1:13">
      <c r="A275" s="66"/>
      <c r="B275" s="66"/>
      <c r="C275" s="66"/>
      <c r="D275" s="66"/>
      <c r="E275" s="66"/>
      <c r="F275" s="69"/>
      <c r="G275" s="66"/>
      <c r="H275" s="65"/>
      <c r="I275" s="65"/>
      <c r="J275" s="65"/>
      <c r="K275" s="65"/>
      <c r="L275" s="65"/>
      <c r="M275" s="65"/>
    </row>
    <row r="276" spans="1:13">
      <c r="A276" s="66"/>
      <c r="B276" s="66"/>
      <c r="C276" s="66"/>
      <c r="D276" s="66"/>
      <c r="E276" s="66"/>
      <c r="F276" s="69"/>
      <c r="G276" s="66"/>
      <c r="H276" s="65"/>
      <c r="I276" s="65"/>
      <c r="J276" s="65"/>
      <c r="K276" s="65"/>
      <c r="L276" s="65"/>
      <c r="M276" s="65"/>
    </row>
    <row r="277" spans="1:13">
      <c r="A277" s="66"/>
      <c r="B277" s="66"/>
      <c r="C277" s="66"/>
      <c r="D277" s="66"/>
      <c r="E277" s="66"/>
      <c r="F277" s="69"/>
      <c r="G277" s="66"/>
      <c r="H277" s="65"/>
      <c r="I277" s="65"/>
      <c r="J277" s="65"/>
      <c r="K277" s="65"/>
      <c r="L277" s="65"/>
      <c r="M277" s="65"/>
    </row>
    <row r="278" spans="1:13">
      <c r="A278" s="66"/>
      <c r="B278" s="66"/>
      <c r="C278" s="66"/>
      <c r="D278" s="66"/>
      <c r="E278" s="66"/>
      <c r="F278" s="69"/>
      <c r="G278" s="66"/>
      <c r="H278" s="65"/>
      <c r="I278" s="65"/>
      <c r="J278" s="65"/>
      <c r="K278" s="65"/>
      <c r="L278" s="65"/>
      <c r="M278" s="65"/>
    </row>
    <row r="279" spans="1:13">
      <c r="A279" s="66"/>
      <c r="B279" s="66"/>
      <c r="C279" s="66"/>
      <c r="D279" s="66"/>
      <c r="E279" s="66"/>
      <c r="F279" s="69"/>
      <c r="G279" s="66"/>
      <c r="H279" s="65"/>
      <c r="I279" s="65"/>
      <c r="J279" s="65"/>
      <c r="K279" s="65"/>
      <c r="L279" s="65"/>
      <c r="M279" s="65"/>
    </row>
    <row r="280" spans="1:13">
      <c r="A280" s="66"/>
      <c r="B280" s="66"/>
      <c r="C280" s="66"/>
      <c r="D280" s="66"/>
      <c r="E280" s="66"/>
      <c r="F280" s="69"/>
      <c r="G280" s="66"/>
      <c r="H280" s="65"/>
      <c r="I280" s="65"/>
      <c r="J280" s="65"/>
      <c r="K280" s="65"/>
      <c r="L280" s="65"/>
      <c r="M280" s="65"/>
    </row>
    <row r="281" spans="1:13">
      <c r="A281" s="66"/>
      <c r="B281" s="66"/>
      <c r="C281" s="66"/>
      <c r="D281" s="66"/>
      <c r="E281" s="66"/>
      <c r="F281" s="69"/>
      <c r="G281" s="66"/>
      <c r="H281" s="65"/>
      <c r="I281" s="65"/>
      <c r="J281" s="65"/>
      <c r="K281" s="65"/>
      <c r="L281" s="65"/>
      <c r="M281" s="65"/>
    </row>
    <row r="282" spans="1:13">
      <c r="A282" s="66"/>
      <c r="B282" s="66"/>
      <c r="C282" s="66"/>
      <c r="D282" s="66"/>
      <c r="E282" s="66"/>
      <c r="F282" s="69"/>
      <c r="G282" s="66"/>
      <c r="H282" s="65"/>
      <c r="I282" s="65"/>
      <c r="J282" s="65"/>
      <c r="K282" s="65"/>
      <c r="L282" s="65"/>
      <c r="M282" s="65"/>
    </row>
    <row r="283" spans="1:13">
      <c r="A283" s="66"/>
      <c r="B283" s="66"/>
      <c r="C283" s="66"/>
      <c r="D283" s="66"/>
      <c r="E283" s="66"/>
      <c r="F283" s="69"/>
      <c r="G283" s="66"/>
      <c r="H283" s="65"/>
      <c r="I283" s="65"/>
      <c r="J283" s="65"/>
      <c r="K283" s="65"/>
      <c r="L283" s="65"/>
      <c r="M283" s="65"/>
    </row>
    <row r="284" spans="1:13">
      <c r="A284" s="66"/>
      <c r="B284" s="66"/>
      <c r="C284" s="66"/>
      <c r="D284" s="66"/>
      <c r="E284" s="66"/>
      <c r="F284" s="69"/>
      <c r="G284" s="66"/>
      <c r="H284" s="65"/>
      <c r="I284" s="65"/>
      <c r="J284" s="65"/>
      <c r="K284" s="65"/>
      <c r="L284" s="65"/>
      <c r="M284" s="65"/>
    </row>
    <row r="285" spans="1:13">
      <c r="A285" s="66"/>
      <c r="B285" s="66"/>
      <c r="C285" s="66"/>
      <c r="D285" s="66"/>
      <c r="E285" s="66"/>
      <c r="F285" s="69"/>
      <c r="G285" s="66"/>
      <c r="H285" s="65"/>
      <c r="I285" s="65"/>
      <c r="J285" s="65"/>
      <c r="K285" s="65"/>
      <c r="L285" s="65"/>
      <c r="M285" s="65"/>
    </row>
    <row r="286" spans="1:13">
      <c r="A286" s="66"/>
      <c r="B286" s="66"/>
      <c r="C286" s="66"/>
      <c r="D286" s="66"/>
      <c r="E286" s="66"/>
      <c r="F286" s="69"/>
      <c r="G286" s="66"/>
      <c r="H286" s="65"/>
      <c r="I286" s="65"/>
      <c r="J286" s="65"/>
      <c r="K286" s="65"/>
      <c r="L286" s="65"/>
      <c r="M286" s="65"/>
    </row>
    <row r="287" spans="1:13">
      <c r="A287" s="66"/>
      <c r="B287" s="66"/>
      <c r="C287" s="66"/>
      <c r="D287" s="66"/>
      <c r="E287" s="66"/>
      <c r="F287" s="69"/>
      <c r="G287" s="66"/>
      <c r="H287" s="65"/>
      <c r="I287" s="65"/>
      <c r="J287" s="65"/>
      <c r="K287" s="65"/>
      <c r="L287" s="65"/>
      <c r="M287" s="65"/>
    </row>
    <row r="288" spans="1:13">
      <c r="A288" s="66"/>
      <c r="B288" s="66"/>
      <c r="C288" s="66"/>
      <c r="D288" s="66"/>
      <c r="E288" s="66"/>
      <c r="F288" s="69"/>
      <c r="G288" s="66"/>
      <c r="H288" s="65"/>
      <c r="I288" s="65"/>
      <c r="J288" s="65"/>
      <c r="K288" s="65"/>
      <c r="L288" s="65"/>
      <c r="M288" s="65"/>
    </row>
    <row r="289" spans="1:13">
      <c r="A289" s="66"/>
      <c r="B289" s="66"/>
      <c r="C289" s="66"/>
      <c r="D289" s="66"/>
      <c r="E289" s="66"/>
      <c r="F289" s="69"/>
      <c r="H289" s="65"/>
      <c r="I289" s="65"/>
      <c r="J289" s="65"/>
      <c r="K289" s="65"/>
      <c r="L289" s="65"/>
      <c r="M289" s="65"/>
    </row>
    <row r="290" spans="1:13">
      <c r="A290" s="66"/>
      <c r="B290" s="66"/>
      <c r="C290" s="66"/>
      <c r="D290" s="66"/>
      <c r="E290" s="66"/>
      <c r="F290" s="69"/>
      <c r="H290" s="65"/>
      <c r="I290" s="65"/>
      <c r="J290" s="65"/>
      <c r="K290" s="65"/>
      <c r="L290" s="65"/>
      <c r="M290" s="65"/>
    </row>
    <row r="291" spans="1:13">
      <c r="A291" s="66"/>
      <c r="B291" s="66"/>
      <c r="C291" s="66"/>
      <c r="D291" s="66"/>
      <c r="E291" s="66"/>
      <c r="F291" s="69"/>
      <c r="H291" s="65"/>
      <c r="I291" s="65"/>
      <c r="J291" s="65"/>
      <c r="K291" s="65"/>
      <c r="L291" s="65"/>
      <c r="M291" s="65"/>
    </row>
    <row r="292" spans="1:13">
      <c r="A292" s="66"/>
      <c r="B292" s="66"/>
      <c r="C292" s="66"/>
      <c r="D292" s="66"/>
      <c r="E292" s="66"/>
      <c r="F292" s="69"/>
      <c r="H292" s="65"/>
      <c r="I292" s="65"/>
      <c r="J292" s="65"/>
      <c r="K292" s="65"/>
      <c r="L292" s="65"/>
      <c r="M292" s="65"/>
    </row>
    <row r="293" spans="1:13">
      <c r="A293" s="66"/>
      <c r="B293" s="66"/>
      <c r="C293" s="66"/>
      <c r="D293" s="66"/>
      <c r="E293" s="66"/>
      <c r="F293" s="69"/>
      <c r="H293" s="65"/>
      <c r="I293" s="65"/>
      <c r="J293" s="65"/>
      <c r="K293" s="65"/>
      <c r="L293" s="65"/>
      <c r="M293" s="65"/>
    </row>
    <row r="294" spans="1:13">
      <c r="A294" s="66"/>
      <c r="B294" s="66"/>
      <c r="C294" s="66"/>
      <c r="D294" s="66"/>
      <c r="E294" s="66"/>
      <c r="F294" s="69"/>
      <c r="H294" s="65"/>
      <c r="I294" s="65"/>
      <c r="J294" s="65"/>
      <c r="K294" s="65"/>
      <c r="L294" s="65"/>
      <c r="M294" s="65"/>
    </row>
    <row r="295" spans="1:13">
      <c r="A295" s="66"/>
      <c r="B295" s="66"/>
      <c r="C295" s="66"/>
      <c r="D295" s="66"/>
      <c r="E295" s="66"/>
      <c r="F295" s="69"/>
      <c r="H295" s="65"/>
      <c r="I295" s="65"/>
      <c r="J295" s="65"/>
      <c r="K295" s="65"/>
      <c r="L295" s="65"/>
      <c r="M295" s="65"/>
    </row>
    <row r="296" spans="1:13">
      <c r="A296" s="66"/>
      <c r="B296" s="66"/>
      <c r="C296" s="66"/>
      <c r="D296" s="66"/>
      <c r="E296" s="66"/>
      <c r="F296" s="69"/>
      <c r="H296" s="65"/>
      <c r="I296" s="65"/>
      <c r="J296" s="65"/>
      <c r="K296" s="65"/>
      <c r="L296" s="65"/>
      <c r="M296" s="65"/>
    </row>
    <row r="297" spans="1:13">
      <c r="A297" s="66"/>
      <c r="B297" s="66"/>
      <c r="C297" s="66"/>
      <c r="D297" s="66"/>
      <c r="E297" s="66"/>
      <c r="F297" s="69"/>
      <c r="H297" s="65"/>
      <c r="I297" s="65"/>
      <c r="J297" s="65"/>
      <c r="K297" s="65"/>
      <c r="L297" s="65"/>
      <c r="M297" s="65"/>
    </row>
    <row r="298" spans="1:13">
      <c r="A298" s="66"/>
      <c r="B298" s="66"/>
      <c r="C298" s="66"/>
      <c r="D298" s="66"/>
      <c r="E298" s="66"/>
      <c r="F298" s="69"/>
      <c r="H298" s="65"/>
      <c r="I298" s="65"/>
      <c r="J298" s="65"/>
      <c r="K298" s="65"/>
      <c r="L298" s="65"/>
      <c r="M298" s="65"/>
    </row>
    <row r="299" spans="1:13">
      <c r="A299" s="66"/>
      <c r="B299" s="66"/>
      <c r="C299" s="66"/>
      <c r="D299" s="66"/>
      <c r="E299" s="66"/>
      <c r="F299" s="69"/>
      <c r="G299" s="66"/>
      <c r="H299" s="65"/>
      <c r="I299" s="65"/>
      <c r="J299" s="65"/>
      <c r="K299" s="65"/>
      <c r="L299" s="65"/>
      <c r="M299" s="65"/>
    </row>
    <row r="300" spans="1:13">
      <c r="A300" s="66"/>
      <c r="B300" s="66"/>
      <c r="C300" s="66"/>
      <c r="D300" s="66"/>
      <c r="E300" s="66"/>
      <c r="F300" s="69"/>
      <c r="H300" s="65"/>
      <c r="I300" s="65"/>
      <c r="J300" s="65"/>
      <c r="K300" s="65"/>
      <c r="L300" s="65"/>
      <c r="M300" s="65"/>
    </row>
    <row r="301" spans="1:13">
      <c r="A301" s="66"/>
      <c r="B301" s="66"/>
      <c r="C301" s="66"/>
      <c r="D301" s="66"/>
      <c r="E301" s="66"/>
      <c r="F301" s="69"/>
      <c r="H301" s="65"/>
      <c r="I301" s="65"/>
      <c r="J301" s="65"/>
      <c r="K301" s="65"/>
      <c r="L301" s="65"/>
      <c r="M301" s="65"/>
    </row>
    <row r="302" spans="1:13">
      <c r="A302" s="66"/>
      <c r="B302" s="66"/>
      <c r="C302" s="66"/>
      <c r="D302" s="66"/>
      <c r="E302" s="66"/>
      <c r="F302" s="69"/>
      <c r="H302" s="65"/>
      <c r="I302" s="65"/>
      <c r="J302" s="65"/>
      <c r="K302" s="65"/>
      <c r="L302" s="65"/>
      <c r="M302" s="65"/>
    </row>
    <row r="303" spans="1:13">
      <c r="A303" s="66"/>
      <c r="B303" s="66"/>
      <c r="C303" s="66"/>
      <c r="D303" s="66"/>
      <c r="E303" s="66"/>
      <c r="F303" s="69"/>
      <c r="H303" s="65"/>
      <c r="I303" s="65"/>
      <c r="J303" s="65"/>
      <c r="K303" s="65"/>
      <c r="L303" s="65"/>
      <c r="M303" s="65"/>
    </row>
    <row r="304" spans="1:13">
      <c r="A304" s="66"/>
      <c r="B304" s="66"/>
      <c r="C304" s="66"/>
      <c r="D304" s="66"/>
      <c r="E304" s="66"/>
      <c r="F304" s="69"/>
      <c r="H304" s="65"/>
      <c r="I304" s="65"/>
      <c r="J304" s="65"/>
      <c r="K304" s="65"/>
      <c r="L304" s="65"/>
      <c r="M304" s="65"/>
    </row>
    <row r="305" spans="1:13">
      <c r="A305" s="66"/>
      <c r="B305" s="66"/>
      <c r="C305" s="66"/>
      <c r="D305" s="66"/>
      <c r="E305" s="66"/>
      <c r="F305" s="69"/>
      <c r="H305" s="65"/>
      <c r="I305" s="65"/>
      <c r="J305" s="65"/>
      <c r="K305" s="65"/>
      <c r="L305" s="65"/>
      <c r="M305" s="65"/>
    </row>
    <row r="306" spans="1:13">
      <c r="A306" s="66"/>
      <c r="B306" s="66"/>
      <c r="C306" s="66"/>
      <c r="D306" s="66"/>
      <c r="E306" s="66"/>
      <c r="F306" s="69"/>
      <c r="H306" s="65"/>
      <c r="I306" s="65"/>
      <c r="J306" s="65"/>
      <c r="K306" s="65"/>
      <c r="L306" s="65"/>
      <c r="M306" s="65"/>
    </row>
    <row r="307" spans="1:13">
      <c r="A307" s="66"/>
      <c r="B307" s="66"/>
      <c r="C307" s="66"/>
      <c r="D307" s="66"/>
      <c r="E307" s="66"/>
      <c r="F307" s="69"/>
      <c r="H307" s="65"/>
      <c r="I307" s="65"/>
      <c r="J307" s="65"/>
      <c r="K307" s="65"/>
      <c r="L307" s="65"/>
      <c r="M307" s="65"/>
    </row>
    <row r="308" spans="1:13">
      <c r="A308" s="66"/>
      <c r="B308" s="66"/>
      <c r="C308" s="66"/>
      <c r="D308" s="66"/>
      <c r="E308" s="66"/>
      <c r="F308" s="69"/>
      <c r="H308" s="65"/>
      <c r="I308" s="65"/>
      <c r="J308" s="65"/>
      <c r="K308" s="65"/>
      <c r="L308" s="65"/>
      <c r="M308" s="65"/>
    </row>
    <row r="309" spans="1:13">
      <c r="A309" s="66"/>
      <c r="B309" s="66"/>
      <c r="C309" s="66"/>
      <c r="D309" s="66"/>
      <c r="E309" s="66"/>
      <c r="F309" s="69"/>
      <c r="H309" s="65"/>
      <c r="I309" s="65"/>
      <c r="J309" s="65"/>
      <c r="K309" s="65"/>
      <c r="L309" s="65"/>
      <c r="M309" s="65"/>
    </row>
    <row r="310" spans="1:13">
      <c r="A310" s="66"/>
      <c r="B310" s="66"/>
      <c r="C310" s="66"/>
      <c r="D310" s="66"/>
      <c r="E310" s="66"/>
      <c r="F310" s="69"/>
      <c r="H310" s="65"/>
      <c r="I310" s="65"/>
      <c r="J310" s="65"/>
      <c r="K310" s="65"/>
      <c r="L310" s="65"/>
      <c r="M310" s="65"/>
    </row>
    <row r="311" spans="1:13">
      <c r="A311" s="66"/>
      <c r="B311" s="66"/>
      <c r="C311" s="66"/>
      <c r="D311" s="66"/>
      <c r="E311" s="66"/>
      <c r="F311" s="69"/>
      <c r="H311" s="65"/>
      <c r="I311" s="65"/>
      <c r="J311" s="65"/>
      <c r="K311" s="65"/>
      <c r="L311" s="65"/>
      <c r="M311" s="65"/>
    </row>
    <row r="312" spans="1:13">
      <c r="A312" s="66"/>
      <c r="B312" s="66"/>
      <c r="C312" s="66"/>
      <c r="D312" s="66"/>
      <c r="E312" s="66"/>
      <c r="F312" s="69"/>
      <c r="H312" s="65"/>
      <c r="I312" s="65"/>
      <c r="J312" s="65"/>
      <c r="K312" s="65"/>
      <c r="L312" s="65"/>
      <c r="M312" s="65"/>
    </row>
    <row r="313" spans="1:13">
      <c r="A313" s="66"/>
      <c r="B313" s="66"/>
      <c r="C313" s="66"/>
      <c r="D313" s="66"/>
      <c r="E313" s="66"/>
      <c r="F313" s="69"/>
      <c r="H313" s="65"/>
      <c r="I313" s="65"/>
      <c r="J313" s="65"/>
      <c r="K313" s="65"/>
      <c r="L313" s="65"/>
      <c r="M313" s="65"/>
    </row>
    <row r="314" spans="1:13">
      <c r="A314" s="66"/>
      <c r="B314" s="66"/>
      <c r="C314" s="66"/>
      <c r="D314" s="66"/>
      <c r="E314" s="66"/>
      <c r="F314" s="69"/>
      <c r="H314" s="65"/>
      <c r="I314" s="65"/>
      <c r="J314" s="65"/>
      <c r="K314" s="65"/>
      <c r="L314" s="65"/>
      <c r="M314" s="65"/>
    </row>
    <row r="315" spans="1:13">
      <c r="A315" s="66"/>
      <c r="B315" s="66"/>
      <c r="C315" s="66"/>
      <c r="D315" s="66"/>
      <c r="E315" s="66"/>
      <c r="F315" s="69"/>
      <c r="H315" s="65"/>
      <c r="I315" s="65"/>
      <c r="J315" s="65"/>
      <c r="K315" s="65"/>
      <c r="L315" s="65"/>
      <c r="M315" s="65"/>
    </row>
    <row r="316" spans="1:13">
      <c r="A316" s="66"/>
      <c r="B316" s="66"/>
      <c r="C316" s="66"/>
      <c r="D316" s="66"/>
      <c r="E316" s="66"/>
      <c r="F316" s="69"/>
      <c r="H316" s="65"/>
      <c r="I316" s="65"/>
      <c r="J316" s="65"/>
      <c r="K316" s="65"/>
      <c r="L316" s="65"/>
      <c r="M316" s="65"/>
    </row>
    <row r="317" spans="1:13">
      <c r="A317" s="66"/>
      <c r="B317" s="66"/>
      <c r="C317" s="66"/>
      <c r="D317" s="66"/>
      <c r="E317" s="66"/>
      <c r="F317" s="69"/>
      <c r="H317" s="65"/>
      <c r="I317" s="65"/>
      <c r="J317" s="65"/>
      <c r="K317" s="65"/>
      <c r="L317" s="65"/>
      <c r="M317" s="65"/>
    </row>
    <row r="318" spans="1:13">
      <c r="A318" s="66"/>
      <c r="B318" s="66"/>
      <c r="C318" s="66"/>
      <c r="D318" s="66"/>
      <c r="E318" s="66"/>
      <c r="F318" s="69"/>
      <c r="H318" s="65"/>
      <c r="I318" s="65"/>
      <c r="J318" s="65"/>
      <c r="K318" s="65"/>
      <c r="L318" s="65"/>
      <c r="M318" s="65"/>
    </row>
    <row r="319" spans="1:13">
      <c r="A319" s="66"/>
      <c r="B319" s="66"/>
      <c r="C319" s="66"/>
      <c r="D319" s="66"/>
      <c r="E319" s="66"/>
      <c r="F319" s="69"/>
      <c r="H319" s="65"/>
      <c r="I319" s="65"/>
      <c r="J319" s="65"/>
      <c r="K319" s="65"/>
      <c r="L319" s="65"/>
      <c r="M319" s="65"/>
    </row>
    <row r="320" spans="1:13">
      <c r="A320" s="66"/>
      <c r="B320" s="66"/>
      <c r="C320" s="66"/>
      <c r="D320" s="66"/>
      <c r="E320" s="66"/>
      <c r="F320" s="69"/>
      <c r="H320" s="65"/>
      <c r="I320" s="65"/>
      <c r="J320" s="65"/>
      <c r="K320" s="65"/>
      <c r="L320" s="65"/>
      <c r="M320" s="65"/>
    </row>
    <row r="321" spans="1:13">
      <c r="A321" s="66"/>
      <c r="B321" s="66"/>
      <c r="C321" s="66"/>
      <c r="D321" s="66"/>
      <c r="E321" s="66"/>
      <c r="F321" s="69"/>
      <c r="H321" s="65"/>
      <c r="I321" s="65"/>
      <c r="J321" s="65"/>
      <c r="K321" s="65"/>
      <c r="L321" s="65"/>
      <c r="M321" s="65"/>
    </row>
    <row r="322" spans="1:13">
      <c r="A322" s="66"/>
      <c r="B322" s="66"/>
      <c r="C322" s="66"/>
      <c r="D322" s="66"/>
      <c r="E322" s="66"/>
      <c r="F322" s="69"/>
      <c r="H322" s="65"/>
      <c r="I322" s="65"/>
      <c r="J322" s="65"/>
      <c r="K322" s="65"/>
      <c r="L322" s="65"/>
      <c r="M322" s="65"/>
    </row>
    <row r="323" spans="1:13">
      <c r="A323" s="66"/>
      <c r="B323" s="66"/>
      <c r="C323" s="66"/>
      <c r="D323" s="66"/>
      <c r="E323" s="66"/>
      <c r="F323" s="69"/>
      <c r="H323" s="65"/>
      <c r="I323" s="65"/>
      <c r="J323" s="65"/>
      <c r="K323" s="65"/>
      <c r="L323" s="65"/>
      <c r="M323" s="65"/>
    </row>
    <row r="324" spans="1:13">
      <c r="A324" s="66"/>
      <c r="B324" s="66"/>
      <c r="C324" s="66"/>
      <c r="D324" s="66"/>
      <c r="E324" s="66"/>
      <c r="F324" s="69"/>
      <c r="H324" s="65"/>
      <c r="I324" s="65"/>
      <c r="J324" s="65"/>
      <c r="K324" s="65"/>
      <c r="L324" s="65"/>
      <c r="M324" s="65"/>
    </row>
    <row r="325" spans="1:13">
      <c r="A325" s="66"/>
      <c r="B325" s="66"/>
      <c r="C325" s="66"/>
      <c r="D325" s="66"/>
      <c r="E325" s="66"/>
      <c r="F325" s="69"/>
      <c r="H325" s="65"/>
      <c r="I325" s="65"/>
      <c r="J325" s="65"/>
      <c r="K325" s="65"/>
      <c r="L325" s="65"/>
      <c r="M325" s="65"/>
    </row>
    <row r="326" spans="1:13">
      <c r="A326" s="66"/>
      <c r="B326" s="66"/>
      <c r="C326" s="66"/>
      <c r="D326" s="66"/>
      <c r="E326" s="66"/>
      <c r="F326" s="69"/>
      <c r="H326" s="65"/>
      <c r="I326" s="65"/>
      <c r="J326" s="65"/>
      <c r="K326" s="65"/>
      <c r="L326" s="65"/>
      <c r="M326" s="65"/>
    </row>
    <row r="327" spans="1:13">
      <c r="A327" s="66"/>
      <c r="B327" s="66"/>
      <c r="C327" s="66"/>
      <c r="D327" s="66"/>
      <c r="E327" s="66"/>
      <c r="F327" s="69"/>
      <c r="H327" s="65"/>
      <c r="I327" s="65"/>
      <c r="J327" s="65"/>
      <c r="K327" s="65"/>
      <c r="L327" s="65"/>
      <c r="M327" s="65"/>
    </row>
    <row r="328" spans="1:13">
      <c r="A328" s="66"/>
      <c r="B328" s="66"/>
      <c r="C328" s="66"/>
      <c r="D328" s="66"/>
      <c r="E328" s="66"/>
      <c r="F328" s="69"/>
      <c r="H328" s="65"/>
      <c r="I328" s="65"/>
      <c r="J328" s="65"/>
      <c r="K328" s="65"/>
      <c r="L328" s="65"/>
      <c r="M328" s="65"/>
    </row>
    <row r="329" spans="1:13">
      <c r="A329" s="66"/>
      <c r="B329" s="66"/>
      <c r="C329" s="66"/>
      <c r="D329" s="66"/>
      <c r="E329" s="66"/>
      <c r="F329" s="69"/>
      <c r="H329" s="65"/>
      <c r="I329" s="65"/>
      <c r="J329" s="65"/>
      <c r="K329" s="65"/>
      <c r="L329" s="65"/>
      <c r="M329" s="65"/>
    </row>
    <row r="330" spans="1:13">
      <c r="A330" s="66"/>
      <c r="B330" s="66"/>
      <c r="C330" s="66"/>
      <c r="D330" s="66"/>
      <c r="E330" s="66"/>
      <c r="F330" s="69"/>
      <c r="H330" s="65"/>
      <c r="I330" s="65"/>
      <c r="J330" s="65"/>
      <c r="K330" s="65"/>
      <c r="L330" s="65"/>
      <c r="M330" s="65"/>
    </row>
    <row r="331" spans="1:13">
      <c r="A331" s="66"/>
      <c r="B331" s="66"/>
      <c r="C331" s="66"/>
      <c r="D331" s="66"/>
      <c r="E331" s="66"/>
      <c r="F331" s="69"/>
      <c r="H331" s="65"/>
      <c r="I331" s="65"/>
      <c r="J331" s="65"/>
      <c r="K331" s="65"/>
      <c r="L331" s="65"/>
      <c r="M331" s="65"/>
    </row>
    <row r="332" spans="1:13">
      <c r="A332" s="66"/>
      <c r="B332" s="66"/>
      <c r="C332" s="66"/>
      <c r="D332" s="66"/>
      <c r="E332" s="66"/>
      <c r="F332" s="69"/>
      <c r="H332" s="65"/>
      <c r="I332" s="65"/>
      <c r="J332" s="65"/>
      <c r="K332" s="65"/>
      <c r="L332" s="65"/>
      <c r="M332" s="65"/>
    </row>
    <row r="333" spans="1:13">
      <c r="A333" s="66"/>
      <c r="B333" s="66"/>
      <c r="C333" s="66"/>
      <c r="D333" s="66"/>
      <c r="E333" s="66"/>
      <c r="F333" s="69"/>
      <c r="H333" s="65"/>
      <c r="I333" s="65"/>
      <c r="J333" s="65"/>
      <c r="K333" s="65"/>
      <c r="L333" s="65"/>
      <c r="M333" s="65"/>
    </row>
    <row r="334" spans="1:13">
      <c r="A334" s="66"/>
      <c r="B334" s="66"/>
      <c r="C334" s="66"/>
      <c r="D334" s="66"/>
      <c r="E334" s="66"/>
      <c r="F334" s="69"/>
      <c r="H334" s="65"/>
      <c r="I334" s="65"/>
      <c r="J334" s="65"/>
      <c r="K334" s="65"/>
      <c r="L334" s="65"/>
      <c r="M334" s="65"/>
    </row>
    <row r="335" spans="1:13">
      <c r="H335" s="65"/>
      <c r="I335" s="65"/>
      <c r="J335" s="65"/>
      <c r="K335" s="65"/>
      <c r="L335" s="65"/>
      <c r="M335" s="65"/>
    </row>
    <row r="336" spans="1:13">
      <c r="A336" s="66"/>
      <c r="B336" s="66"/>
      <c r="C336" s="66"/>
      <c r="D336" s="66"/>
      <c r="E336" s="66"/>
      <c r="F336" s="69"/>
      <c r="H336" s="65"/>
      <c r="I336" s="65"/>
      <c r="J336" s="65"/>
      <c r="K336" s="65"/>
      <c r="L336" s="65"/>
      <c r="M336" s="65"/>
    </row>
    <row r="338" spans="1:13">
      <c r="H338" s="65"/>
      <c r="I338" s="65"/>
      <c r="J338" s="65"/>
      <c r="K338" s="65"/>
      <c r="L338" s="65"/>
      <c r="M338" s="65"/>
    </row>
    <row r="339" spans="1:13">
      <c r="A339" s="66"/>
      <c r="B339" s="66"/>
      <c r="C339" s="66"/>
      <c r="D339" s="66"/>
      <c r="E339" s="66"/>
      <c r="F339" s="69"/>
    </row>
    <row r="341" spans="1:13">
      <c r="A341" s="66"/>
      <c r="B341" s="66"/>
      <c r="C341" s="66"/>
      <c r="D341" s="66"/>
      <c r="E341" s="66"/>
      <c r="F341" s="69"/>
      <c r="H341" s="65"/>
      <c r="I341" s="65"/>
      <c r="J341" s="65"/>
      <c r="K341" s="65"/>
      <c r="L341" s="65"/>
      <c r="M341" s="65"/>
    </row>
    <row r="343" spans="1:13">
      <c r="A343" s="66"/>
      <c r="B343" s="66"/>
      <c r="C343" s="66"/>
      <c r="D343" s="66"/>
      <c r="E343" s="66"/>
      <c r="F343" s="69"/>
      <c r="H343" s="65"/>
      <c r="I343" s="65"/>
      <c r="J343" s="65"/>
      <c r="K343" s="65"/>
      <c r="L343" s="65"/>
      <c r="M343" s="65"/>
    </row>
    <row r="344" spans="1:13">
      <c r="A344" s="66"/>
      <c r="B344" s="66"/>
      <c r="C344" s="66"/>
      <c r="D344" s="66"/>
      <c r="E344" s="66"/>
      <c r="F344" s="69"/>
    </row>
    <row r="345" spans="1:13">
      <c r="A345" s="66"/>
      <c r="B345" s="66"/>
      <c r="C345" s="66"/>
      <c r="D345" s="66"/>
      <c r="E345" s="66"/>
      <c r="F345" s="69"/>
      <c r="H345" s="65"/>
      <c r="I345" s="65"/>
      <c r="J345" s="65"/>
      <c r="K345" s="65"/>
      <c r="L345" s="65"/>
      <c r="M345" s="65"/>
    </row>
    <row r="346" spans="1:13">
      <c r="H346" s="65"/>
      <c r="I346" s="65"/>
      <c r="J346" s="65"/>
      <c r="K346" s="65"/>
      <c r="L346" s="65"/>
      <c r="M346" s="65"/>
    </row>
    <row r="347" spans="1:13">
      <c r="H347" s="65"/>
      <c r="I347" s="65"/>
      <c r="J347" s="65"/>
      <c r="K347" s="65"/>
      <c r="L347" s="65"/>
      <c r="M347" s="65"/>
    </row>
    <row r="348" spans="1:13">
      <c r="A348" s="66"/>
      <c r="B348" s="66"/>
      <c r="C348" s="66"/>
      <c r="D348" s="66"/>
      <c r="E348" s="66"/>
      <c r="F348" s="69"/>
    </row>
    <row r="349" spans="1:13">
      <c r="A349" s="66"/>
      <c r="B349" s="66"/>
      <c r="C349" s="66"/>
      <c r="D349" s="66"/>
      <c r="E349" s="66"/>
      <c r="F349" s="69"/>
    </row>
    <row r="350" spans="1:13">
      <c r="H350" s="65"/>
      <c r="I350" s="65"/>
      <c r="J350" s="65"/>
      <c r="K350" s="65"/>
      <c r="L350" s="65"/>
      <c r="M350" s="65"/>
    </row>
    <row r="351" spans="1:13">
      <c r="A351" s="66"/>
      <c r="B351" s="66"/>
      <c r="C351" s="66"/>
      <c r="D351" s="66"/>
      <c r="E351" s="66"/>
      <c r="F351" s="69"/>
      <c r="H351" s="65"/>
      <c r="I351" s="65"/>
      <c r="J351" s="65"/>
      <c r="K351" s="65"/>
      <c r="L351" s="65"/>
      <c r="M351" s="65"/>
    </row>
    <row r="353" spans="1:13">
      <c r="A353" s="66"/>
      <c r="B353" s="66"/>
      <c r="C353" s="66"/>
      <c r="D353" s="66"/>
      <c r="E353" s="66"/>
      <c r="F353" s="69"/>
      <c r="H353" s="65"/>
      <c r="I353" s="65"/>
      <c r="J353" s="65"/>
      <c r="K353" s="65"/>
      <c r="L353" s="65"/>
      <c r="M353" s="65"/>
    </row>
    <row r="355" spans="1:13">
      <c r="H355" s="65"/>
      <c r="I355" s="65"/>
      <c r="J355" s="65"/>
      <c r="K355" s="65"/>
      <c r="L355" s="65"/>
      <c r="M355" s="65"/>
    </row>
    <row r="358" spans="1:13">
      <c r="A358" s="66"/>
      <c r="B358" s="66"/>
      <c r="C358" s="66"/>
      <c r="D358" s="66"/>
      <c r="E358" s="66"/>
      <c r="F358" s="69"/>
    </row>
    <row r="359" spans="1:13">
      <c r="A359" s="66"/>
      <c r="B359" s="66"/>
      <c r="C359" s="66"/>
      <c r="D359" s="66"/>
      <c r="E359" s="66"/>
      <c r="F359" s="69"/>
    </row>
    <row r="360" spans="1:13">
      <c r="A360" s="66"/>
      <c r="B360" s="66"/>
      <c r="C360" s="66"/>
      <c r="D360" s="66"/>
      <c r="E360" s="66"/>
      <c r="F360" s="69"/>
      <c r="H360" s="65"/>
      <c r="I360" s="65"/>
      <c r="J360" s="65"/>
      <c r="K360" s="65"/>
      <c r="L360" s="65"/>
      <c r="M360" s="65"/>
    </row>
    <row r="361" spans="1:13">
      <c r="H361" s="65"/>
      <c r="I361" s="65"/>
      <c r="J361" s="65"/>
      <c r="K361" s="65"/>
      <c r="L361" s="65"/>
      <c r="M361" s="65"/>
    </row>
    <row r="362" spans="1:13">
      <c r="H362" s="65"/>
      <c r="I362" s="65"/>
      <c r="J362" s="65"/>
      <c r="K362" s="65"/>
      <c r="L362" s="65"/>
      <c r="M362" s="65"/>
    </row>
    <row r="365" spans="1:13">
      <c r="A365" s="66"/>
      <c r="B365" s="66"/>
      <c r="C365" s="66"/>
      <c r="D365" s="66"/>
      <c r="E365" s="66"/>
      <c r="F365" s="69"/>
    </row>
    <row r="367" spans="1:13">
      <c r="H367" s="65"/>
      <c r="I367" s="65"/>
      <c r="J367" s="65"/>
      <c r="K367" s="65"/>
      <c r="L367" s="65"/>
      <c r="M367" s="65"/>
    </row>
    <row r="368" spans="1:13">
      <c r="A368" s="66"/>
      <c r="B368" s="66"/>
      <c r="C368" s="66"/>
      <c r="D368" s="66"/>
      <c r="E368" s="66"/>
      <c r="F368" s="69"/>
    </row>
    <row r="369" spans="1:13">
      <c r="A369" s="66"/>
      <c r="B369" s="66"/>
      <c r="C369" s="66"/>
      <c r="D369" s="66"/>
      <c r="E369" s="66"/>
      <c r="F369" s="69"/>
    </row>
    <row r="370" spans="1:13">
      <c r="A370" s="66"/>
      <c r="B370" s="66"/>
      <c r="C370" s="66"/>
      <c r="D370" s="66"/>
      <c r="E370" s="66"/>
      <c r="F370" s="69"/>
      <c r="H370" s="65"/>
      <c r="I370" s="65"/>
      <c r="J370" s="65"/>
      <c r="K370" s="65"/>
      <c r="L370" s="65"/>
      <c r="M370" s="65"/>
    </row>
    <row r="371" spans="1:13">
      <c r="A371" s="66"/>
      <c r="B371" s="66"/>
      <c r="C371" s="66"/>
      <c r="D371" s="66"/>
      <c r="E371" s="66"/>
      <c r="F371" s="69"/>
      <c r="H371" s="65"/>
      <c r="I371" s="65"/>
      <c r="J371" s="65"/>
      <c r="K371" s="65"/>
      <c r="L371" s="65"/>
      <c r="M371" s="65"/>
    </row>
    <row r="372" spans="1:13">
      <c r="A372" s="66"/>
      <c r="B372" s="66"/>
      <c r="C372" s="66"/>
      <c r="D372" s="66"/>
      <c r="E372" s="66"/>
      <c r="F372" s="69"/>
      <c r="H372" s="65"/>
      <c r="I372" s="65"/>
      <c r="J372" s="65"/>
      <c r="K372" s="65"/>
      <c r="L372" s="65"/>
      <c r="M372" s="65"/>
    </row>
    <row r="373" spans="1:13">
      <c r="A373" s="66"/>
      <c r="B373" s="66"/>
      <c r="C373" s="66"/>
      <c r="D373" s="66"/>
      <c r="E373" s="66"/>
      <c r="F373" s="69"/>
      <c r="H373" s="65"/>
      <c r="I373" s="65"/>
      <c r="J373" s="65"/>
      <c r="K373" s="65"/>
      <c r="L373" s="65"/>
      <c r="M373" s="65"/>
    </row>
    <row r="374" spans="1:13">
      <c r="A374" s="66"/>
      <c r="B374" s="66"/>
      <c r="C374" s="66"/>
      <c r="D374" s="66"/>
      <c r="E374" s="66"/>
      <c r="F374" s="69"/>
      <c r="H374" s="65"/>
      <c r="I374" s="65"/>
      <c r="J374" s="65"/>
      <c r="K374" s="65"/>
      <c r="L374" s="65"/>
      <c r="M374" s="65"/>
    </row>
    <row r="375" spans="1:13">
      <c r="A375" s="66"/>
      <c r="B375" s="66"/>
      <c r="C375" s="66"/>
      <c r="D375" s="66"/>
      <c r="E375" s="66"/>
      <c r="F375" s="69"/>
      <c r="H375" s="65"/>
      <c r="I375" s="65"/>
      <c r="J375" s="65"/>
      <c r="K375" s="65"/>
      <c r="L375" s="65"/>
      <c r="M375" s="65"/>
    </row>
    <row r="376" spans="1:13">
      <c r="A376" s="66"/>
      <c r="B376" s="66"/>
      <c r="C376" s="66"/>
      <c r="D376" s="66"/>
      <c r="E376" s="66"/>
      <c r="F376" s="69"/>
      <c r="H376" s="65"/>
      <c r="I376" s="65"/>
      <c r="J376" s="65"/>
      <c r="K376" s="65"/>
      <c r="L376" s="65"/>
      <c r="M376" s="65"/>
    </row>
    <row r="377" spans="1:13">
      <c r="A377" s="66"/>
      <c r="B377" s="66"/>
      <c r="C377" s="66"/>
      <c r="D377" s="66"/>
      <c r="E377" s="66"/>
      <c r="F377" s="69"/>
      <c r="H377" s="65"/>
      <c r="I377" s="65"/>
      <c r="J377" s="65"/>
      <c r="K377" s="65"/>
      <c r="L377" s="65"/>
      <c r="M377" s="65"/>
    </row>
    <row r="378" spans="1:13">
      <c r="H378" s="65"/>
      <c r="I378" s="65"/>
      <c r="J378" s="65"/>
      <c r="K378" s="65"/>
      <c r="L378" s="65"/>
      <c r="M378" s="65"/>
    </row>
    <row r="379" spans="1:13">
      <c r="H379" s="65"/>
      <c r="I379" s="65"/>
      <c r="J379" s="65"/>
      <c r="K379" s="65"/>
      <c r="L379" s="65"/>
      <c r="M379" s="65"/>
    </row>
    <row r="380" spans="1:13">
      <c r="A380" s="66"/>
      <c r="B380" s="66"/>
      <c r="C380" s="66"/>
      <c r="D380" s="66"/>
      <c r="E380" s="66"/>
      <c r="F380" s="69"/>
    </row>
    <row r="382" spans="1:13">
      <c r="H382" s="65"/>
      <c r="I382" s="65"/>
      <c r="J382" s="65"/>
      <c r="K382" s="65"/>
      <c r="L382" s="65"/>
      <c r="M382" s="65"/>
    </row>
    <row r="383" spans="1:13">
      <c r="A383" s="66"/>
      <c r="B383" s="66"/>
      <c r="C383" s="66"/>
      <c r="D383" s="66"/>
      <c r="E383" s="66"/>
      <c r="F383" s="69"/>
    </row>
    <row r="385" spans="1:13">
      <c r="A385" s="66"/>
      <c r="B385" s="66"/>
      <c r="C385" s="66"/>
      <c r="D385" s="66"/>
      <c r="E385" s="66"/>
      <c r="F385" s="69"/>
      <c r="H385" s="65"/>
      <c r="I385" s="65"/>
      <c r="J385" s="65"/>
      <c r="K385" s="65"/>
      <c r="L385" s="65"/>
      <c r="M385" s="65"/>
    </row>
    <row r="386" spans="1:13">
      <c r="A386" s="66"/>
      <c r="B386" s="66"/>
      <c r="C386" s="66"/>
      <c r="D386" s="66"/>
      <c r="E386" s="66"/>
      <c r="F386" s="69"/>
    </row>
    <row r="387" spans="1:13">
      <c r="A387" s="66"/>
      <c r="B387" s="66"/>
      <c r="C387" s="66"/>
      <c r="D387" s="66"/>
      <c r="E387" s="66"/>
      <c r="F387" s="69"/>
      <c r="H387" s="65"/>
      <c r="I387" s="65"/>
      <c r="J387" s="65"/>
      <c r="K387" s="65"/>
      <c r="L387" s="65"/>
      <c r="M387" s="65"/>
    </row>
    <row r="388" spans="1:13">
      <c r="A388" s="66"/>
      <c r="B388" s="66"/>
      <c r="C388" s="66"/>
      <c r="D388" s="66"/>
      <c r="E388" s="66"/>
      <c r="F388" s="69"/>
      <c r="H388" s="65"/>
      <c r="I388" s="65"/>
      <c r="J388" s="65"/>
      <c r="K388" s="65"/>
      <c r="L388" s="65"/>
      <c r="M388" s="65"/>
    </row>
    <row r="389" spans="1:13">
      <c r="H389" s="65"/>
      <c r="I389" s="65"/>
      <c r="J389" s="65"/>
      <c r="K389" s="65"/>
      <c r="L389" s="65"/>
      <c r="M389" s="65"/>
    </row>
    <row r="390" spans="1:13">
      <c r="A390" s="66"/>
      <c r="B390" s="66"/>
      <c r="C390" s="66"/>
      <c r="D390" s="66"/>
      <c r="E390" s="66"/>
      <c r="F390" s="69"/>
      <c r="H390" s="65"/>
      <c r="I390" s="65"/>
      <c r="J390" s="65"/>
      <c r="K390" s="65"/>
      <c r="L390" s="65"/>
      <c r="M390" s="65"/>
    </row>
    <row r="392" spans="1:13">
      <c r="A392" s="66"/>
      <c r="B392" s="66"/>
      <c r="C392" s="66"/>
      <c r="D392" s="66"/>
      <c r="E392" s="66"/>
      <c r="F392" s="69"/>
      <c r="H392" s="65"/>
      <c r="I392" s="65"/>
      <c r="J392" s="65"/>
      <c r="K392" s="65"/>
      <c r="L392" s="65"/>
      <c r="M392" s="65"/>
    </row>
    <row r="393" spans="1:13">
      <c r="A393" s="66"/>
      <c r="B393" s="66"/>
      <c r="C393" s="66"/>
      <c r="D393" s="66"/>
      <c r="E393" s="66"/>
      <c r="F393" s="69"/>
    </row>
    <row r="394" spans="1:13">
      <c r="A394" s="66"/>
      <c r="B394" s="66"/>
      <c r="C394" s="66"/>
      <c r="D394" s="66"/>
      <c r="E394" s="66"/>
      <c r="F394" s="69"/>
      <c r="H394" s="65"/>
      <c r="I394" s="65"/>
      <c r="J394" s="65"/>
      <c r="K394" s="65"/>
      <c r="L394" s="65"/>
      <c r="M394" s="65"/>
    </row>
    <row r="395" spans="1:13">
      <c r="A395" s="66"/>
      <c r="B395" s="66"/>
      <c r="C395" s="66"/>
      <c r="D395" s="66"/>
      <c r="E395" s="66"/>
      <c r="F395" s="69"/>
      <c r="H395" s="65"/>
      <c r="I395" s="65"/>
      <c r="J395" s="65"/>
      <c r="K395" s="65"/>
      <c r="L395" s="65"/>
      <c r="M395" s="65"/>
    </row>
    <row r="396" spans="1:13">
      <c r="H396" s="65"/>
      <c r="I396" s="65"/>
      <c r="J396" s="65"/>
      <c r="K396" s="65"/>
      <c r="L396" s="65"/>
      <c r="M396" s="65"/>
    </row>
    <row r="397" spans="1:13">
      <c r="H397" s="65"/>
      <c r="I397" s="65"/>
      <c r="J397" s="65"/>
      <c r="K397" s="65"/>
      <c r="L397" s="65"/>
      <c r="M397" s="65"/>
    </row>
    <row r="398" spans="1:13">
      <c r="A398" s="66"/>
      <c r="B398" s="66"/>
      <c r="C398" s="66"/>
      <c r="D398" s="66"/>
      <c r="E398" s="66"/>
      <c r="F398" s="69"/>
    </row>
    <row r="399" spans="1:13">
      <c r="A399" s="66"/>
      <c r="B399" s="66"/>
      <c r="C399" s="66"/>
      <c r="D399" s="66"/>
      <c r="E399" s="66"/>
      <c r="F399" s="69"/>
    </row>
    <row r="400" spans="1:13">
      <c r="H400" s="65"/>
      <c r="I400" s="65"/>
      <c r="J400" s="65"/>
      <c r="K400" s="65"/>
      <c r="L400" s="65"/>
      <c r="M400" s="65"/>
    </row>
    <row r="401" spans="1:13">
      <c r="H401" s="65"/>
      <c r="I401" s="65"/>
      <c r="J401" s="65"/>
      <c r="K401" s="65"/>
      <c r="L401" s="65"/>
      <c r="M401" s="65"/>
    </row>
    <row r="402" spans="1:13">
      <c r="A402" s="66"/>
      <c r="B402" s="66"/>
      <c r="C402" s="66"/>
      <c r="D402" s="66"/>
      <c r="E402" s="66"/>
      <c r="F402" s="69"/>
    </row>
    <row r="403" spans="1:13">
      <c r="A403" s="66"/>
      <c r="B403" s="66"/>
      <c r="C403" s="66"/>
      <c r="D403" s="66"/>
      <c r="E403" s="66"/>
      <c r="F403" s="69"/>
    </row>
    <row r="404" spans="1:13">
      <c r="H404" s="65"/>
      <c r="I404" s="65"/>
      <c r="J404" s="65"/>
      <c r="K404" s="65"/>
      <c r="L404" s="65"/>
      <c r="M404" s="65"/>
    </row>
    <row r="405" spans="1:13">
      <c r="H405" s="65"/>
      <c r="I405" s="65"/>
      <c r="J405" s="65"/>
      <c r="K405" s="65"/>
      <c r="L405" s="65"/>
      <c r="M405" s="65"/>
    </row>
    <row r="406" spans="1:13">
      <c r="A406" s="66"/>
      <c r="B406" s="66"/>
      <c r="C406" s="66"/>
      <c r="D406" s="66"/>
      <c r="E406" s="66"/>
      <c r="F406" s="69"/>
    </row>
    <row r="407" spans="1:13">
      <c r="A407" s="66"/>
      <c r="B407" s="66"/>
      <c r="C407" s="66"/>
      <c r="D407" s="66"/>
      <c r="E407" s="66"/>
      <c r="F407" s="69"/>
    </row>
    <row r="408" spans="1:13">
      <c r="H408" s="65"/>
      <c r="I408" s="65"/>
      <c r="J408" s="65"/>
      <c r="K408" s="65"/>
      <c r="L408" s="65"/>
      <c r="M408" s="65"/>
    </row>
    <row r="409" spans="1:13">
      <c r="H409" s="65"/>
      <c r="I409" s="65"/>
      <c r="J409" s="65"/>
      <c r="K409" s="65"/>
      <c r="L409" s="65"/>
      <c r="M409" s="65"/>
    </row>
    <row r="410" spans="1:13">
      <c r="A410" s="66"/>
      <c r="B410" s="66"/>
      <c r="C410" s="66"/>
      <c r="D410" s="66"/>
      <c r="E410" s="66"/>
      <c r="F410" s="69"/>
    </row>
    <row r="411" spans="1:13">
      <c r="A411" s="66"/>
      <c r="B411" s="66"/>
      <c r="C411" s="66"/>
      <c r="D411" s="66"/>
      <c r="E411" s="66"/>
      <c r="F411" s="69"/>
    </row>
    <row r="412" spans="1:13">
      <c r="H412" s="65"/>
      <c r="I412" s="65"/>
      <c r="J412" s="65"/>
      <c r="K412" s="65"/>
      <c r="L412" s="65"/>
      <c r="M412" s="65"/>
    </row>
    <row r="413" spans="1:13">
      <c r="H413" s="65"/>
      <c r="I413" s="65"/>
      <c r="J413" s="65"/>
      <c r="K413" s="65"/>
      <c r="L413" s="65"/>
      <c r="M413" s="65"/>
    </row>
    <row r="414" spans="1:13">
      <c r="A414" s="66"/>
      <c r="B414" s="66"/>
      <c r="C414" s="66"/>
      <c r="D414" s="66"/>
      <c r="E414" s="66"/>
      <c r="F414" s="69"/>
    </row>
    <row r="415" spans="1:13">
      <c r="A415" s="66"/>
      <c r="B415" s="66"/>
      <c r="C415" s="66"/>
      <c r="D415" s="66"/>
      <c r="E415" s="66"/>
      <c r="F415" s="69"/>
    </row>
    <row r="416" spans="1:13">
      <c r="A416" s="66"/>
      <c r="B416" s="66"/>
      <c r="C416" s="66"/>
      <c r="D416" s="66"/>
      <c r="E416" s="66"/>
      <c r="F416" s="69"/>
      <c r="H416" s="65"/>
      <c r="I416" s="65"/>
      <c r="J416" s="65"/>
      <c r="K416" s="65"/>
      <c r="L416" s="65"/>
      <c r="M416" s="65"/>
    </row>
    <row r="417" spans="1:13">
      <c r="A417" s="66"/>
      <c r="B417" s="66"/>
      <c r="C417" s="66"/>
      <c r="D417" s="66"/>
      <c r="E417" s="66"/>
      <c r="F417" s="69"/>
      <c r="H417" s="65"/>
      <c r="I417" s="65"/>
      <c r="J417" s="65"/>
      <c r="K417" s="65"/>
      <c r="L417" s="65"/>
      <c r="M417" s="65"/>
    </row>
    <row r="418" spans="1:13">
      <c r="A418" s="66"/>
      <c r="B418" s="66"/>
      <c r="C418" s="66"/>
      <c r="D418" s="66"/>
      <c r="E418" s="66"/>
      <c r="F418" s="69"/>
      <c r="H418" s="65"/>
      <c r="I418" s="65"/>
      <c r="J418" s="65"/>
      <c r="K418" s="65"/>
      <c r="L418" s="65"/>
      <c r="M418" s="65"/>
    </row>
    <row r="419" spans="1:13">
      <c r="A419" s="66"/>
      <c r="B419" s="66"/>
      <c r="C419" s="66"/>
      <c r="D419" s="66"/>
      <c r="E419" s="66"/>
      <c r="F419" s="69"/>
      <c r="H419" s="65"/>
      <c r="I419" s="65"/>
      <c r="J419" s="65"/>
      <c r="K419" s="65"/>
      <c r="L419" s="65"/>
      <c r="M419" s="65"/>
    </row>
    <row r="420" spans="1:13">
      <c r="A420" s="66"/>
      <c r="B420" s="66"/>
      <c r="C420" s="66"/>
      <c r="D420" s="66"/>
      <c r="E420" s="66"/>
      <c r="F420" s="69"/>
      <c r="H420" s="65"/>
      <c r="I420" s="65"/>
      <c r="J420" s="65"/>
      <c r="K420" s="65"/>
      <c r="L420" s="65"/>
      <c r="M420" s="65"/>
    </row>
    <row r="421" spans="1:13">
      <c r="A421" s="66"/>
      <c r="B421" s="66"/>
      <c r="C421" s="66"/>
      <c r="D421" s="66"/>
      <c r="E421" s="66"/>
      <c r="F421" s="69"/>
      <c r="H421" s="65"/>
      <c r="I421" s="65"/>
      <c r="J421" s="65"/>
      <c r="K421" s="65"/>
      <c r="L421" s="65"/>
      <c r="M421" s="65"/>
    </row>
    <row r="422" spans="1:13">
      <c r="A422" s="66"/>
      <c r="B422" s="66"/>
      <c r="C422" s="66"/>
      <c r="D422" s="66"/>
      <c r="E422" s="66"/>
      <c r="F422" s="69"/>
      <c r="H422" s="65"/>
      <c r="I422" s="65"/>
      <c r="J422" s="65"/>
      <c r="K422" s="65"/>
      <c r="L422" s="65"/>
      <c r="M422" s="65"/>
    </row>
    <row r="423" spans="1:13">
      <c r="A423" s="66"/>
      <c r="B423" s="66"/>
      <c r="C423" s="66"/>
      <c r="D423" s="66"/>
      <c r="E423" s="66"/>
      <c r="F423" s="69"/>
      <c r="H423" s="65"/>
      <c r="I423" s="65"/>
      <c r="J423" s="65"/>
      <c r="K423" s="65"/>
      <c r="L423" s="65"/>
      <c r="M423" s="65"/>
    </row>
    <row r="424" spans="1:13">
      <c r="A424" s="66"/>
      <c r="B424" s="66"/>
      <c r="C424" s="66"/>
      <c r="D424" s="66"/>
      <c r="E424" s="66"/>
      <c r="F424" s="69"/>
      <c r="H424" s="65"/>
      <c r="I424" s="65"/>
      <c r="J424" s="65"/>
      <c r="K424" s="65"/>
      <c r="L424" s="65"/>
      <c r="M424" s="65"/>
    </row>
    <row r="425" spans="1:13">
      <c r="A425" s="66"/>
      <c r="B425" s="66"/>
      <c r="C425" s="66"/>
      <c r="D425" s="66"/>
      <c r="E425" s="66"/>
      <c r="F425" s="69"/>
      <c r="H425" s="65"/>
      <c r="I425" s="65"/>
      <c r="J425" s="65"/>
      <c r="K425" s="65"/>
      <c r="L425" s="65"/>
      <c r="M425" s="65"/>
    </row>
    <row r="426" spans="1:13">
      <c r="A426" s="66"/>
      <c r="B426" s="66"/>
      <c r="C426" s="66"/>
      <c r="D426" s="66"/>
      <c r="E426" s="66"/>
      <c r="F426" s="69"/>
      <c r="H426" s="65"/>
      <c r="I426" s="65"/>
      <c r="J426" s="65"/>
      <c r="K426" s="65"/>
      <c r="L426" s="65"/>
      <c r="M426" s="65"/>
    </row>
    <row r="427" spans="1:13">
      <c r="A427" s="66"/>
      <c r="B427" s="66"/>
      <c r="C427" s="66"/>
      <c r="D427" s="66"/>
      <c r="E427" s="66"/>
      <c r="F427" s="69"/>
      <c r="H427" s="65"/>
      <c r="I427" s="65"/>
      <c r="J427" s="65"/>
      <c r="K427" s="65"/>
      <c r="L427" s="65"/>
      <c r="M427" s="65"/>
    </row>
    <row r="428" spans="1:13">
      <c r="H428" s="65"/>
      <c r="I428" s="65"/>
      <c r="J428" s="65"/>
      <c r="K428" s="65"/>
      <c r="L428" s="65"/>
      <c r="M428" s="65"/>
    </row>
    <row r="429" spans="1:13">
      <c r="H429" s="65"/>
      <c r="I429" s="65"/>
      <c r="J429" s="65"/>
      <c r="K429" s="65"/>
      <c r="L429" s="65"/>
      <c r="M429" s="65"/>
    </row>
    <row r="438" spans="1:13">
      <c r="A438" s="66"/>
      <c r="B438" s="66"/>
      <c r="C438" s="66"/>
      <c r="D438" s="66"/>
      <c r="E438" s="66"/>
      <c r="F438" s="69"/>
    </row>
    <row r="440" spans="1:13">
      <c r="H440" s="65"/>
      <c r="I440" s="65"/>
      <c r="J440" s="65"/>
      <c r="K440" s="65"/>
      <c r="L440" s="65"/>
      <c r="M440" s="65"/>
    </row>
  </sheetData>
  <mergeCells count="2">
    <mergeCell ref="A1:E1"/>
    <mergeCell ref="H1:L1"/>
  </mergeCells>
  <printOptions horizontalCentered="1" headings="1"/>
  <pageMargins left="0.17" right="0.16" top="0.4" bottom="0.45" header="0.16" footer="0.13"/>
  <pageSetup orientation="landscape"/>
  <headerFooter>
    <oddHeader>&amp;C&amp;"Book Antiqua,Bold"&amp;12GROWING COLORS 2015 PROGRAM CHANGES</oddHeader>
    <oddFooter>&amp;C&amp;"Book Antiqua,Bold"&amp;8GROWING COLORS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E820F0C3DB24A8458D4D897850DE1" ma:contentTypeVersion="2" ma:contentTypeDescription="Create a new document." ma:contentTypeScope="" ma:versionID="f5c8ba53b4e7497b7be9d7b24bd5c3a7">
  <xsd:schema xmlns:xsd="http://www.w3.org/2001/XMLSchema" xmlns:xs="http://www.w3.org/2001/XMLSchema" xmlns:p="http://schemas.microsoft.com/office/2006/metadata/properties" xmlns:ns2="989ff913-1769-448e-b321-2a71da805f9d" targetNamespace="http://schemas.microsoft.com/office/2006/metadata/properties" ma:root="true" ma:fieldsID="a0504340f021aceea3b7d1fef87b47bd" ns2:_="">
    <xsd:import namespace="989ff913-1769-448e-b321-2a71da805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ff913-1769-448e-b321-2a71da805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DE6484-3A39-479E-9E54-8C2BD711CAE3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989ff913-1769-448e-b321-2a71da805f9d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B4707F9-AF3D-4FD6-AEDD-6FA3D4DAE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ff913-1769-448e-b321-2a71da805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AA3A9-1A31-4D77-94F5-9EA52AC6CD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2020 Finished Grass Order Form</vt:lpstr>
      <vt:lpstr>Locked Report</vt:lpstr>
      <vt:lpstr>Deleted varieties</vt:lpstr>
      <vt:lpstr>2015 Program Changes </vt:lpstr>
      <vt:lpstr>'2020 Finished Grass Order Form'!Print_Area</vt:lpstr>
      <vt:lpstr>'Deleted varieties'!Print_Area</vt:lpstr>
      <vt:lpstr>'Locked Report'!Print_Area</vt:lpstr>
      <vt:lpstr>'2015 Program Changes '!Print_Titles</vt:lpstr>
      <vt:lpstr>'2020 Finished Grass Order Form'!Print_Titles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Stacie Brown</cp:lastModifiedBy>
  <cp:revision/>
  <dcterms:created xsi:type="dcterms:W3CDTF">2002-05-06T15:39:37Z</dcterms:created>
  <dcterms:modified xsi:type="dcterms:W3CDTF">2019-09-25T18:23:07Z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0x01010091AE820F0C3DB24A8458D4D897850DE1</vt:lpwstr>
  </property>
</Properties>
</file>