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illfite/Desktop/"/>
    </mc:Choice>
  </mc:AlternateContent>
  <xr:revisionPtr revIDLastSave="0" documentId="13_ncr:1_{7CA55427-6288-654B-AFF7-3BE9B57B07E9}" xr6:coauthVersionLast="47" xr6:coauthVersionMax="47" xr10:uidLastSave="{00000000-0000-0000-0000-000000000000}"/>
  <bookViews>
    <workbookView xWindow="0" yWindow="460" windowWidth="28800" windowHeight="16120" tabRatio="636" xr2:uid="{00000000-000D-0000-FFFF-FFFF00000000}"/>
  </bookViews>
  <sheets>
    <sheet name="2022 Hosta Quart Form - V22" sheetId="1" r:id="rId1"/>
    <sheet name="Reports" sheetId="2" state="hidden" r:id="rId2"/>
    <sheet name="Deleted varieties" sheetId="3" state="hidden" r:id="rId3"/>
  </sheets>
  <definedNames>
    <definedName name="_xlnm._FilterDatabase" localSheetId="0" hidden="1">'2022 Hosta Quart Form - V22'!$T$1:$T$75</definedName>
    <definedName name="_xlnm._FilterDatabase" localSheetId="2" hidden="1">'Deleted varieties'!$I$2:$I$93</definedName>
    <definedName name="_xlnm.Print_Area" localSheetId="0">'2022 Hosta Quart Form - V22'!$A$1:$S$75</definedName>
    <definedName name="_xlnm.Print_Area" localSheetId="2">'Deleted varieties'!$A$1:$H$93</definedName>
    <definedName name="_xlnm.Print_Area" localSheetId="1">Reports!$A$1:$R$88</definedName>
    <definedName name="_xlnm.Print_Titles" localSheetId="0">'2022 Hosta Quart Form - V22'!$20:$23</definedName>
    <definedName name="Ship_Weeks">'2022 Hosta Quart Form - V22'!$V$20:$V$21</definedName>
    <definedName name="Z_2F410863_295B_49EE_8779_BE92BCE954DF_.wvu.Cols" localSheetId="0" hidden="1">'2022 Hosta Quart Form - V22'!$T:$T,'2022 Hosta Quart Form - V22'!$W:$W</definedName>
    <definedName name="Z_2F410863_295B_49EE_8779_BE92BCE954DF_.wvu.Cols" localSheetId="1" hidden="1">Reports!$S:$S,Reports!$AE:$AI</definedName>
    <definedName name="Z_2F410863_295B_49EE_8779_BE92BCE954DF_.wvu.FilterData" localSheetId="0" hidden="1">'2022 Hosta Quart Form - V22'!#REF!</definedName>
    <definedName name="Z_2F410863_295B_49EE_8779_BE92BCE954DF_.wvu.FilterData" localSheetId="2" hidden="1">'Deleted varieties'!$I$2:$I$93</definedName>
    <definedName name="Z_2F410863_295B_49EE_8779_BE92BCE954DF_.wvu.PrintArea" localSheetId="0" hidden="1">'2022 Hosta Quart Form - V22'!$A$1:$S$75</definedName>
    <definedName name="Z_2F410863_295B_49EE_8779_BE92BCE954DF_.wvu.PrintArea" localSheetId="2" hidden="1">'Deleted varieties'!$A$1:$H$93</definedName>
    <definedName name="Z_2F410863_295B_49EE_8779_BE92BCE954DF_.wvu.PrintArea" localSheetId="1" hidden="1">Reports!$A$2:$T$84</definedName>
    <definedName name="Z_2F410863_295B_49EE_8779_BE92BCE954DF_.wvu.PrintTitles" localSheetId="0" hidden="1">'2022 Hosta Quart Form - V22'!#REF!</definedName>
    <definedName name="Z_71F486F7_AC23_4012_92EA_60EEE621ADFF_.wvu.Cols" localSheetId="0" hidden="1">'2022 Hosta Quart Form - V22'!$T:$T,'2022 Hosta Quart Form - V22'!$W:$W</definedName>
    <definedName name="Z_71F486F7_AC23_4012_92EA_60EEE621ADFF_.wvu.Cols" localSheetId="1" hidden="1">Reports!$S:$S,Reports!$AE:$AI</definedName>
    <definedName name="Z_71F486F7_AC23_4012_92EA_60EEE621ADFF_.wvu.FilterData" localSheetId="0" hidden="1">'2022 Hosta Quart Form - V22'!#REF!</definedName>
    <definedName name="Z_71F486F7_AC23_4012_92EA_60EEE621ADFF_.wvu.FilterData" localSheetId="2" hidden="1">'Deleted varieties'!$I$2:$I$93</definedName>
    <definedName name="Z_71F486F7_AC23_4012_92EA_60EEE621ADFF_.wvu.PrintArea" localSheetId="0" hidden="1">'2022 Hosta Quart Form - V22'!$A$1:$S$75</definedName>
    <definedName name="Z_71F486F7_AC23_4012_92EA_60EEE621ADFF_.wvu.PrintArea" localSheetId="2" hidden="1">'Deleted varieties'!$A$1:$H$93</definedName>
    <definedName name="Z_71F486F7_AC23_4012_92EA_60EEE621ADFF_.wvu.PrintArea" localSheetId="1" hidden="1">Reports!$A$2:$T$84</definedName>
    <definedName name="Z_71F486F7_AC23_4012_92EA_60EEE621ADFF_.wvu.PrintTitles" localSheetId="0" hidden="1">'2022 Hosta Quart Form - V22'!#REF!</definedName>
    <definedName name="Z_F48A945A_E99E_4940_A554_1221E692694E_.wvu.Cols" localSheetId="1" hidden="1">Reports!$S:$S,Reports!$AE:$AI</definedName>
    <definedName name="Z_F48A945A_E99E_4940_A554_1221E692694E_.wvu.FilterData" localSheetId="0" hidden="1">'2022 Hosta Quart Form - V22'!#REF!</definedName>
    <definedName name="Z_F48A945A_E99E_4940_A554_1221E692694E_.wvu.FilterData" localSheetId="2" hidden="1">'Deleted varieties'!$I$2:$I$93</definedName>
    <definedName name="Z_F48A945A_E99E_4940_A554_1221E692694E_.wvu.PrintArea" localSheetId="0" hidden="1">'2022 Hosta Quart Form - V22'!$A$1:$S$75</definedName>
    <definedName name="Z_F48A945A_E99E_4940_A554_1221E692694E_.wvu.PrintArea" localSheetId="2" hidden="1">'Deleted varieties'!$A$1:$H$93</definedName>
    <definedName name="Z_F48A945A_E99E_4940_A554_1221E692694E_.wvu.PrintArea" localSheetId="1" hidden="1">Reports!$A$2:$T$84</definedName>
    <definedName name="Z_F48A945A_E99E_4940_A554_1221E692694E_.wvu.PrintTitles" localSheetId="0" hidden="1">'2022 Hosta Quart Form - V22'!#REF!</definedName>
  </definedNames>
  <calcPr calcId="191028"/>
  <customWorkbookViews>
    <customWorkbookView name="  - Personal View" guid="{2F410863-295B-49EE-8779-BE92BCE954DF}" mergeInterval="0" personalView="1" maximized="1" windowWidth="1276" windowHeight="769" tabRatio="636" activeSheetId="1"/>
    <customWorkbookView name="Randy - Personal View" guid="{F48A945A-E99E-4940-A554-1221E692694E}" mergeInterval="0" personalView="1" maximized="1" xWindow="1" yWindow="1" windowWidth="1440" windowHeight="659" tabRatio="636" activeSheetId="2"/>
    <customWorkbookView name="Peter - Personal View" guid="{71F486F7-AC23-4012-92EA-60EEE621ADFF}" mergeInterval="0" personalView="1" maximized="1" xWindow="1" yWindow="1" windowWidth="1280" windowHeight="580" tabRatio="636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4" i="1" l="1"/>
  <c r="T53" i="1"/>
  <c r="T49" i="1"/>
  <c r="T34" i="1"/>
  <c r="T31" i="1"/>
  <c r="T30" i="1"/>
  <c r="T60" i="1"/>
  <c r="T47" i="1"/>
  <c r="S69" i="1"/>
  <c r="S71" i="1" s="1"/>
  <c r="Q69" i="1"/>
  <c r="Q71" i="1" s="1"/>
  <c r="O69" i="1"/>
  <c r="O71" i="1" s="1"/>
  <c r="M69" i="1"/>
  <c r="M71" i="1" s="1"/>
  <c r="T38" i="1" l="1"/>
  <c r="T64" i="1"/>
  <c r="T59" i="1"/>
  <c r="T58" i="1"/>
  <c r="T56" i="1"/>
  <c r="T45" i="1"/>
  <c r="T37" i="1"/>
  <c r="T36" i="1"/>
  <c r="T33" i="1"/>
  <c r="T65" i="1"/>
  <c r="T46" i="1"/>
  <c r="T50" i="1"/>
  <c r="T51" i="1"/>
  <c r="T52" i="1"/>
  <c r="T55" i="1"/>
  <c r="T57" i="1"/>
  <c r="T61" i="1"/>
  <c r="T62" i="1"/>
  <c r="T63" i="1"/>
  <c r="T66" i="1"/>
  <c r="T67" i="1"/>
  <c r="T26" i="1"/>
  <c r="T27" i="1"/>
  <c r="T28" i="1"/>
  <c r="T29" i="1"/>
  <c r="T32" i="1"/>
  <c r="T35" i="1"/>
  <c r="T39" i="1"/>
  <c r="T40" i="1"/>
  <c r="T41" i="1"/>
  <c r="T42" i="1"/>
  <c r="T43" i="1"/>
  <c r="T44" i="1"/>
  <c r="T48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C2" i="2"/>
  <c r="AM14" i="2" s="1"/>
  <c r="E2" i="2"/>
  <c r="AN14" i="2" s="1"/>
  <c r="G2" i="2"/>
  <c r="AO14" i="2" s="1"/>
  <c r="I2" i="2"/>
  <c r="AP14" i="2" s="1"/>
  <c r="K2" i="2"/>
  <c r="AQ14" i="2" s="1"/>
  <c r="M2" i="2"/>
  <c r="AR14" i="2" s="1"/>
  <c r="AQ19" i="2"/>
  <c r="AM19" i="2"/>
  <c r="AQ20" i="2"/>
  <c r="AM20" i="2"/>
  <c r="AQ21" i="2"/>
  <c r="AM21" i="2"/>
  <c r="AQ22" i="2"/>
  <c r="AM22" i="2"/>
  <c r="AQ23" i="2"/>
  <c r="AM23" i="2"/>
  <c r="AQ24" i="2"/>
  <c r="AM24" i="2"/>
  <c r="AQ25" i="2"/>
  <c r="AM25" i="2"/>
  <c r="AQ26" i="2"/>
  <c r="AM26" i="2"/>
  <c r="AQ27" i="2"/>
  <c r="AM27" i="2"/>
  <c r="AQ28" i="2"/>
  <c r="AM28" i="2"/>
  <c r="AQ29" i="2"/>
  <c r="AM29" i="2"/>
  <c r="AQ30" i="2"/>
  <c r="AM30" i="2"/>
  <c r="AQ31" i="2"/>
  <c r="AM31" i="2"/>
  <c r="AQ32" i="2"/>
  <c r="AM32" i="2"/>
  <c r="AQ33" i="2"/>
  <c r="AM33" i="2"/>
  <c r="AQ34" i="2"/>
  <c r="AM34" i="2"/>
  <c r="AQ35" i="2"/>
  <c r="AM35" i="2"/>
  <c r="AQ36" i="2"/>
  <c r="AM36" i="2"/>
  <c r="AQ37" i="2"/>
  <c r="AM37" i="2"/>
  <c r="AQ38" i="2"/>
  <c r="AM38" i="2"/>
  <c r="AQ39" i="2"/>
  <c r="AM39" i="2"/>
  <c r="AQ40" i="2"/>
  <c r="AM40" i="2"/>
  <c r="AQ41" i="2"/>
  <c r="AM41" i="2"/>
  <c r="AQ42" i="2"/>
  <c r="AM42" i="2"/>
  <c r="AQ43" i="2"/>
  <c r="AM43" i="2"/>
  <c r="AQ44" i="2"/>
  <c r="AM44" i="2"/>
  <c r="I94" i="3"/>
  <c r="AR15" i="2"/>
  <c r="AP15" i="2"/>
  <c r="AQ15" i="2"/>
  <c r="AO15" i="2"/>
  <c r="AN15" i="2"/>
  <c r="AM15" i="2"/>
  <c r="Q5" i="2"/>
  <c r="AR19" i="2" s="1"/>
  <c r="AN19" i="2" s="1"/>
  <c r="Q11" i="2"/>
  <c r="AR25" i="2" s="1"/>
  <c r="AN25" i="2" s="1"/>
  <c r="Q9" i="2"/>
  <c r="AH9" i="2" s="1"/>
  <c r="Q17" i="2"/>
  <c r="AH17" i="2" s="1"/>
  <c r="Q10" i="2"/>
  <c r="AR24" i="2" s="1"/>
  <c r="AN24" i="2" s="1"/>
  <c r="Q6" i="2"/>
  <c r="AR20" i="2" s="1"/>
  <c r="AN20" i="2" s="1"/>
  <c r="Q21" i="2"/>
  <c r="AH21" i="2" s="1"/>
  <c r="Q7" i="2"/>
  <c r="AH7" i="2" s="1"/>
  <c r="Q13" i="2"/>
  <c r="AH13" i="2" s="1"/>
  <c r="Q27" i="2"/>
  <c r="AH27" i="2" s="1"/>
  <c r="Q20" i="2"/>
  <c r="AH20" i="2" s="1"/>
  <c r="Q28" i="2"/>
  <c r="AR42" i="2" s="1"/>
  <c r="AN42" i="2" s="1"/>
  <c r="Q29" i="2"/>
  <c r="AH29" i="2" s="1"/>
  <c r="Q23" i="2"/>
  <c r="AR37" i="2" s="1"/>
  <c r="AN37" i="2" s="1"/>
  <c r="Q22" i="2"/>
  <c r="AR36" i="2" s="1"/>
  <c r="AN36" i="2" s="1"/>
  <c r="Q16" i="2"/>
  <c r="AR30" i="2" s="1"/>
  <c r="AN30" i="2" s="1"/>
  <c r="Q14" i="2"/>
  <c r="AR28" i="2" s="1"/>
  <c r="AN28" i="2" s="1"/>
  <c r="Q19" i="2"/>
  <c r="AR33" i="2" s="1"/>
  <c r="AN33" i="2" s="1"/>
  <c r="Q8" i="2"/>
  <c r="AR22" i="2" s="1"/>
  <c r="AN22" i="2" s="1"/>
  <c r="Q12" i="2"/>
  <c r="AR26" i="2" s="1"/>
  <c r="AN26" i="2" s="1"/>
  <c r="Q24" i="2"/>
  <c r="AH24" i="2" s="1"/>
  <c r="Q26" i="2"/>
  <c r="AR40" i="2" s="1"/>
  <c r="AN40" i="2" s="1"/>
  <c r="Q18" i="2"/>
  <c r="AR32" i="2" s="1"/>
  <c r="AN32" i="2" s="1"/>
  <c r="Q15" i="2"/>
  <c r="AH15" i="2" s="1"/>
  <c r="Q25" i="2"/>
  <c r="AR39" i="2" s="1"/>
  <c r="AN39" i="2" s="1"/>
  <c r="I17" i="2"/>
  <c r="C17" i="2"/>
  <c r="O17" i="2" s="1"/>
  <c r="E17" i="2"/>
  <c r="K15" i="2"/>
  <c r="G17" i="2"/>
  <c r="M17" i="2"/>
  <c r="I11" i="2"/>
  <c r="M11" i="2"/>
  <c r="E11" i="2"/>
  <c r="C27" i="2"/>
  <c r="O27" i="2" s="1"/>
  <c r="M27" i="2"/>
  <c r="K17" i="2"/>
  <c r="K27" i="2"/>
  <c r="E27" i="2"/>
  <c r="G6" i="2"/>
  <c r="C11" i="2"/>
  <c r="O11" i="2" s="1"/>
  <c r="K11" i="2"/>
  <c r="C6" i="2"/>
  <c r="O6" i="2" s="1"/>
  <c r="E15" i="2"/>
  <c r="K20" i="2"/>
  <c r="G20" i="2"/>
  <c r="I20" i="2"/>
  <c r="M7" i="2"/>
  <c r="K7" i="2"/>
  <c r="K9" i="2"/>
  <c r="G9" i="2"/>
  <c r="C9" i="2"/>
  <c r="O9" i="2" s="1"/>
  <c r="I7" i="2"/>
  <c r="I9" i="2"/>
  <c r="M9" i="2"/>
  <c r="E9" i="2"/>
  <c r="G11" i="2"/>
  <c r="E7" i="2"/>
  <c r="G7" i="2"/>
  <c r="C7" i="2"/>
  <c r="O7" i="2" s="1"/>
  <c r="I28" i="2"/>
  <c r="G5" i="2"/>
  <c r="G30" i="2" s="1"/>
  <c r="E10" i="2"/>
  <c r="C10" i="2"/>
  <c r="O10" i="2" s="1"/>
  <c r="K10" i="2"/>
  <c r="C21" i="2"/>
  <c r="O21" i="2" s="1"/>
  <c r="K21" i="2"/>
  <c r="I21" i="2"/>
  <c r="M10" i="2"/>
  <c r="G10" i="2"/>
  <c r="I10" i="2"/>
  <c r="G21" i="2"/>
  <c r="E21" i="2"/>
  <c r="M21" i="2"/>
  <c r="M28" i="2"/>
  <c r="K5" i="2"/>
  <c r="K30" i="2" s="1"/>
  <c r="G13" i="2"/>
  <c r="E13" i="2"/>
  <c r="M13" i="2"/>
  <c r="I5" i="2"/>
  <c r="I31" i="2" s="1"/>
  <c r="K28" i="2"/>
  <c r="I19" i="2"/>
  <c r="C5" i="2"/>
  <c r="O5" i="2" s="1"/>
  <c r="C28" i="2"/>
  <c r="O28" i="2" s="1"/>
  <c r="G28" i="2"/>
  <c r="M5" i="2"/>
  <c r="M30" i="2" s="1"/>
  <c r="E5" i="2"/>
  <c r="E30" i="2" s="1"/>
  <c r="G27" i="2"/>
  <c r="C13" i="2"/>
  <c r="O13" i="2" s="1"/>
  <c r="K13" i="2"/>
  <c r="I13" i="2"/>
  <c r="C16" i="2"/>
  <c r="O16" i="2" s="1"/>
  <c r="G14" i="2"/>
  <c r="I26" i="2"/>
  <c r="G22" i="2"/>
  <c r="M16" i="2"/>
  <c r="C19" i="2"/>
  <c r="O19" i="2" s="1"/>
  <c r="C24" i="2"/>
  <c r="O24" i="2" s="1"/>
  <c r="E14" i="2"/>
  <c r="C14" i="2"/>
  <c r="O14" i="2" s="1"/>
  <c r="K14" i="2"/>
  <c r="E20" i="2"/>
  <c r="G18" i="2"/>
  <c r="E28" i="2"/>
  <c r="C29" i="2"/>
  <c r="O29" i="2" s="1"/>
  <c r="I23" i="2"/>
  <c r="K23" i="2"/>
  <c r="K24" i="2"/>
  <c r="I12" i="2"/>
  <c r="K12" i="2"/>
  <c r="G16" i="2"/>
  <c r="E16" i="2"/>
  <c r="I22" i="2"/>
  <c r="K22" i="2"/>
  <c r="K25" i="2"/>
  <c r="I16" i="2"/>
  <c r="M20" i="2"/>
  <c r="I18" i="2"/>
  <c r="G29" i="2"/>
  <c r="E29" i="2"/>
  <c r="M29" i="2"/>
  <c r="I24" i="2"/>
  <c r="E26" i="2"/>
  <c r="G26" i="2"/>
  <c r="G24" i="2"/>
  <c r="I29" i="2"/>
  <c r="I14" i="2"/>
  <c r="M14" i="2"/>
  <c r="M26" i="2"/>
  <c r="M22" i="2"/>
  <c r="K16" i="2"/>
  <c r="K29" i="2"/>
  <c r="K26" i="2"/>
  <c r="E23" i="2"/>
  <c r="M23" i="2"/>
  <c r="G23" i="2"/>
  <c r="E24" i="2"/>
  <c r="M24" i="2"/>
  <c r="E12" i="2"/>
  <c r="M12" i="2"/>
  <c r="G12" i="2"/>
  <c r="E22" i="2"/>
  <c r="E19" i="2"/>
  <c r="G19" i="2"/>
  <c r="G8" i="2"/>
  <c r="G25" i="2"/>
  <c r="M25" i="2"/>
  <c r="I25" i="2"/>
  <c r="M19" i="2"/>
  <c r="K19" i="2"/>
  <c r="E18" i="2"/>
  <c r="M18" i="2"/>
  <c r="C18" i="2"/>
  <c r="O18" i="2" s="1"/>
  <c r="K18" i="2"/>
  <c r="C22" i="2"/>
  <c r="O22" i="2" s="1"/>
  <c r="R22" i="2" s="1"/>
  <c r="E8" i="2"/>
  <c r="C8" i="2"/>
  <c r="O8" i="2" s="1"/>
  <c r="I8" i="2"/>
  <c r="E25" i="2"/>
  <c r="C12" i="2"/>
  <c r="O12" i="2" s="1"/>
  <c r="R12" i="2" s="1"/>
  <c r="C25" i="2"/>
  <c r="O25" i="2" s="1"/>
  <c r="C26" i="2"/>
  <c r="O26" i="2" s="1"/>
  <c r="M8" i="2"/>
  <c r="K8" i="2"/>
  <c r="C23" i="2"/>
  <c r="O23" i="2" s="1"/>
  <c r="AF23" i="2" s="1"/>
  <c r="I6" i="2"/>
  <c r="C15" i="2"/>
  <c r="O15" i="2" s="1"/>
  <c r="I15" i="2"/>
  <c r="G15" i="2"/>
  <c r="K6" i="2"/>
  <c r="E6" i="2"/>
  <c r="I27" i="2"/>
  <c r="M6" i="2"/>
  <c r="M15" i="2"/>
  <c r="C20" i="2"/>
  <c r="O20" i="2" s="1"/>
  <c r="I30" i="2"/>
  <c r="AH14" i="2"/>
  <c r="AR35" i="2" l="1"/>
  <c r="AN35" i="2" s="1"/>
  <c r="AH22" i="2"/>
  <c r="AR34" i="2"/>
  <c r="AN34" i="2" s="1"/>
  <c r="AR23" i="2"/>
  <c r="AN23" i="2" s="1"/>
  <c r="AH18" i="2"/>
  <c r="AR27" i="2"/>
  <c r="AN27" i="2" s="1"/>
  <c r="AH5" i="2"/>
  <c r="AH31" i="2" s="1"/>
  <c r="AR43" i="2"/>
  <c r="AN43" i="2" s="1"/>
  <c r="Q30" i="2"/>
  <c r="AH30" i="2" s="1"/>
  <c r="Q31" i="2"/>
  <c r="AH12" i="2"/>
  <c r="AR31" i="2"/>
  <c r="AN31" i="2" s="1"/>
  <c r="AH11" i="2"/>
  <c r="M31" i="2"/>
  <c r="AF21" i="2"/>
  <c r="R21" i="2"/>
  <c r="AR29" i="2"/>
  <c r="AN29" i="2" s="1"/>
  <c r="AR38" i="2"/>
  <c r="AN38" i="2" s="1"/>
  <c r="AH19" i="2"/>
  <c r="E31" i="2"/>
  <c r="C30" i="2"/>
  <c r="O30" i="2" s="1"/>
  <c r="AH6" i="2"/>
  <c r="AR41" i="2"/>
  <c r="AN41" i="2" s="1"/>
  <c r="R6" i="2"/>
  <c r="AF6" i="2"/>
  <c r="R9" i="2"/>
  <c r="AF9" i="2"/>
  <c r="AH16" i="2"/>
  <c r="AH8" i="2"/>
  <c r="AH10" i="2"/>
  <c r="AH25" i="2"/>
  <c r="AH28" i="2"/>
  <c r="AR21" i="2"/>
  <c r="AN21" i="2" s="1"/>
  <c r="AF5" i="2"/>
  <c r="AF31" i="2" s="1"/>
  <c r="R5" i="2"/>
  <c r="AF20" i="2"/>
  <c r="R20" i="2"/>
  <c r="AF24" i="2"/>
  <c r="R24" i="2"/>
  <c r="R29" i="2"/>
  <c r="AF29" i="2"/>
  <c r="R19" i="2"/>
  <c r="AF19" i="2"/>
  <c r="R13" i="2"/>
  <c r="AF13" i="2"/>
  <c r="AF16" i="2"/>
  <c r="R16" i="2"/>
  <c r="R28" i="2"/>
  <c r="AF28" i="2"/>
  <c r="AF27" i="2"/>
  <c r="R27" i="2"/>
  <c r="R23" i="2"/>
  <c r="AH26" i="2"/>
  <c r="AF22" i="2"/>
  <c r="C31" i="2"/>
  <c r="G31" i="2"/>
  <c r="AF11" i="2"/>
  <c r="R11" i="2"/>
  <c r="R18" i="2"/>
  <c r="AF18" i="2"/>
  <c r="AF30" i="2"/>
  <c r="AF25" i="2"/>
  <c r="R25" i="2"/>
  <c r="AF14" i="2"/>
  <c r="R14" i="2"/>
  <c r="R10" i="2"/>
  <c r="AF10" i="2"/>
  <c r="AF26" i="2"/>
  <c r="R26" i="2"/>
  <c r="AF15" i="2"/>
  <c r="R15" i="2"/>
  <c r="AF8" i="2"/>
  <c r="R8" i="2"/>
  <c r="R7" i="2"/>
  <c r="AF7" i="2"/>
  <c r="AF17" i="2"/>
  <c r="R17" i="2"/>
  <c r="K31" i="2"/>
  <c r="AH23" i="2"/>
  <c r="O31" i="2"/>
  <c r="AF12" i="2"/>
  <c r="R31" i="2" l="1"/>
  <c r="AR44" i="2"/>
  <c r="AN44" i="2" s="1"/>
  <c r="R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S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Enter 1 if you like to use plant group for total average cost.
Otherwise leave blank
</t>
        </r>
      </text>
    </comment>
  </commentList>
</comments>
</file>

<file path=xl/sharedStrings.xml><?xml version="1.0" encoding="utf-8"?>
<sst xmlns="http://schemas.openxmlformats.org/spreadsheetml/2006/main" count="511" uniqueCount="279">
  <si>
    <t>9725 Hemingway Ave. S.</t>
  </si>
  <si>
    <t>Cottage Grove, MN  55016</t>
  </si>
  <si>
    <t>Phone:  651-646-0881</t>
  </si>
  <si>
    <t>Email:  info@gardenworldinc.com</t>
  </si>
  <si>
    <t>Fax:  651-646-9569</t>
  </si>
  <si>
    <t>Website:  www.growingcolors.com</t>
  </si>
  <si>
    <t>Toll Free:  1-800-839-2851</t>
  </si>
  <si>
    <t xml:space="preserve">  2022 PREFINISHED HOSTA QUART PROGRAM                                      www.growingcolors.com</t>
  </si>
  <si>
    <r>
      <t xml:space="preserve">           </t>
    </r>
    <r>
      <rPr>
        <u/>
        <sz val="9"/>
        <rFont val="Geneva"/>
        <family val="2"/>
      </rPr>
      <t>Bill To:</t>
    </r>
  </si>
  <si>
    <r>
      <t xml:space="preserve">    </t>
    </r>
    <r>
      <rPr>
        <u/>
        <sz val="9"/>
        <rFont val="Geneva"/>
        <family val="2"/>
      </rPr>
      <t>Ship To:</t>
    </r>
  </si>
  <si>
    <t xml:space="preserve">         Customer</t>
  </si>
  <si>
    <t xml:space="preserve">       Street  Address</t>
  </si>
  <si>
    <t xml:space="preserve">         City</t>
  </si>
  <si>
    <t xml:space="preserve">         State</t>
  </si>
  <si>
    <t xml:space="preserve">Zip:  </t>
  </si>
  <si>
    <t xml:space="preserve">         Telephone</t>
  </si>
  <si>
    <t xml:space="preserve">         Fax Number</t>
  </si>
  <si>
    <t xml:space="preserve">         Email Address</t>
  </si>
  <si>
    <t xml:space="preserve">         Contact Name</t>
  </si>
  <si>
    <t xml:space="preserve"> </t>
  </si>
  <si>
    <t>Order Date</t>
  </si>
  <si>
    <t>Tags</t>
  </si>
  <si>
    <t>Terms</t>
  </si>
  <si>
    <t>Customer PO</t>
  </si>
  <si>
    <t>Salesperson</t>
  </si>
  <si>
    <t>Notes</t>
  </si>
  <si>
    <t>Included</t>
  </si>
  <si>
    <t>Net 30</t>
  </si>
  <si>
    <t>Tags included with your order.</t>
  </si>
  <si>
    <t>PLEASE NOTE WHEN PLACING YOUR ORDER</t>
  </si>
  <si>
    <t>Pricing is per ship date on pallets.</t>
  </si>
  <si>
    <t>Week 13</t>
  </si>
  <si>
    <t>Enter number of TRAYS of each variety you would like to order</t>
  </si>
  <si>
    <t>4" pots = 15 /tray (pallet = 50 trays)</t>
  </si>
  <si>
    <t>Week 16</t>
  </si>
  <si>
    <t>50 TRAYS = 1 Pallet (you may mix and match varieties on a pallet)</t>
  </si>
  <si>
    <t>Orders must be entered in full PALLETS (50 TRAYS)</t>
  </si>
  <si>
    <t>Ship Date</t>
  </si>
  <si>
    <t>Price Per 4" Pot</t>
  </si>
  <si>
    <t>Avail</t>
  </si>
  <si>
    <t>Qty</t>
  </si>
  <si>
    <t>Variety</t>
  </si>
  <si>
    <t>Item #</t>
  </si>
  <si>
    <t>Description</t>
  </si>
  <si>
    <t>1-3 Pallets</t>
  </si>
  <si>
    <t>4+ Pallets</t>
  </si>
  <si>
    <t>Trays</t>
  </si>
  <si>
    <r>
      <t xml:space="preserve">Abiqua Drinking Gourd </t>
    </r>
    <r>
      <rPr>
        <b/>
        <sz val="8"/>
        <color rgb="FF005493"/>
        <rFont val="Calibri (Body)"/>
      </rPr>
      <t>- NEW</t>
    </r>
  </si>
  <si>
    <t>med-large, puckered, deeply cupped powder-blue leaves, white flowers bloom mid-summer</t>
  </si>
  <si>
    <r>
      <t xml:space="preserve">Ann Kulpa </t>
    </r>
    <r>
      <rPr>
        <b/>
        <sz val="8"/>
        <color rgb="FF005493"/>
        <rFont val="Calibri (Body)"/>
      </rPr>
      <t>- NEW</t>
    </r>
  </si>
  <si>
    <t>medium, heart shaped green leaves have centers that emerge cream and turn white</t>
  </si>
  <si>
    <t>Blue Angel</t>
  </si>
  <si>
    <t>huge, heart-shaped, blue-green leaves, very slug resistant</t>
  </si>
  <si>
    <t>Blue Mouse Ears</t>
  </si>
  <si>
    <t xml:space="preserve">cupped, round blue-green leaves </t>
  </si>
  <si>
    <r>
      <t>Dancing Darling</t>
    </r>
    <r>
      <rPr>
        <b/>
        <sz val="8"/>
        <color rgb="FF005493"/>
        <rFont val="Calibri (Body)"/>
      </rPr>
      <t xml:space="preserve"> - NEW</t>
    </r>
  </si>
  <si>
    <t>medium, chartreuse leaf centers with deep green margins; nicely rippled and deeply veined</t>
  </si>
  <si>
    <t>Earth Angel</t>
  </si>
  <si>
    <t>giant, blue-green pointed leaves with wide creamy white margins</t>
  </si>
  <si>
    <r>
      <t xml:space="preserve">Elegans (sieboldiana) </t>
    </r>
    <r>
      <rPr>
        <b/>
        <sz val="8"/>
        <color rgb="FF005493"/>
        <rFont val="Calibri (Body)"/>
      </rPr>
      <t>- NEW</t>
    </r>
  </si>
  <si>
    <t>giant, heart shaped, puckered, blue-gray leaves, white flowers</t>
  </si>
  <si>
    <r>
      <t xml:space="preserve">Fantabulous </t>
    </r>
    <r>
      <rPr>
        <b/>
        <sz val="8"/>
        <color rgb="FF005493"/>
        <rFont val="Calibri (Body)"/>
      </rPr>
      <t>- NEW</t>
    </r>
  </si>
  <si>
    <t>med-large, satiny leaves with dark green centers and wide, creamy white margins</t>
  </si>
  <si>
    <r>
      <t xml:space="preserve">Fire and Ice </t>
    </r>
    <r>
      <rPr>
        <b/>
        <sz val="8"/>
        <color rgb="FF005493"/>
        <rFont val="Calibri (Body)"/>
      </rPr>
      <t>- NEW</t>
    </r>
  </si>
  <si>
    <t>med-large, heart shaped leaves with wide, dark green edge and lavender flowers</t>
  </si>
  <si>
    <t>Fire Island</t>
  </si>
  <si>
    <t>brilliant gold rippled leaves on deep red stems</t>
  </si>
  <si>
    <t>First Frost</t>
  </si>
  <si>
    <t>blue-green with creamy yellow margins. 2010 Hosta of the Year</t>
  </si>
  <si>
    <t>Forbidden Fruit - PP24001</t>
  </si>
  <si>
    <t>a tet. sport of 'Orange Marmelade', thick blue leaves w/ orge-ylw cntr</t>
  </si>
  <si>
    <t>Francee</t>
  </si>
  <si>
    <t>medium-large, dark green with narrow white edges, sun tolerant</t>
  </si>
  <si>
    <t>Frances Williams</t>
  </si>
  <si>
    <t>heavily puckered blue-green leaves with wide irregular yellow margins</t>
  </si>
  <si>
    <t>Frozen Margarita</t>
  </si>
  <si>
    <t xml:space="preserve">chartreuse with creamy white edge </t>
  </si>
  <si>
    <r>
      <t>Funny Mouse</t>
    </r>
    <r>
      <rPr>
        <b/>
        <sz val="8"/>
        <color rgb="FF005493"/>
        <rFont val="Calibri (Body)"/>
      </rPr>
      <t xml:space="preserve"> - NEW</t>
    </r>
  </si>
  <si>
    <t>George Smith</t>
  </si>
  <si>
    <t>medium to large clump of gold centered leaves with wide blue green margins</t>
  </si>
  <si>
    <t>Guacamole</t>
  </si>
  <si>
    <t>shiny round green leaves with gold centers</t>
  </si>
  <si>
    <t>Halcyon</t>
  </si>
  <si>
    <t>heart-shaped intense blue leaves</t>
  </si>
  <si>
    <t>Hands Up</t>
  </si>
  <si>
    <t>a tetraploid sport of 'Praying Hands', thick leaves with cream margin</t>
  </si>
  <si>
    <t>June</t>
  </si>
  <si>
    <t>a sport of 'Halcyon', pointed, ovate leaves have distinct, beautiful variegation</t>
  </si>
  <si>
    <t>Patriot</t>
  </si>
  <si>
    <t>dark green oval leaves w/ pure wht margins, sun tolerant, lav flowers</t>
  </si>
  <si>
    <r>
      <t xml:space="preserve">Pilgrim </t>
    </r>
    <r>
      <rPr>
        <b/>
        <sz val="8"/>
        <color rgb="FF005493"/>
        <rFont val="Calibri (Body)"/>
      </rPr>
      <t>- NEW</t>
    </r>
  </si>
  <si>
    <t>heart-shaped, gray-green leaves with creamy yellow margins</t>
  </si>
  <si>
    <t>Rainforest Sunrise</t>
  </si>
  <si>
    <t xml:space="preserve">gold centers and deep green margins, Hosta of the Year for 2013 </t>
  </si>
  <si>
    <r>
      <t xml:space="preserve">Robert Frost </t>
    </r>
    <r>
      <rPr>
        <b/>
        <sz val="8"/>
        <color rgb="FF005493"/>
        <rFont val="Calibri (Body)"/>
      </rPr>
      <t>- NEW</t>
    </r>
  </si>
  <si>
    <t>large, rounded, blue-green leaves with cream to pure white margins</t>
  </si>
  <si>
    <r>
      <t xml:space="preserve">Royal Standard </t>
    </r>
    <r>
      <rPr>
        <b/>
        <sz val="8"/>
        <color theme="1"/>
        <rFont val="Calibri"/>
        <family val="2"/>
        <scheme val="minor"/>
      </rPr>
      <t xml:space="preserve">- </t>
    </r>
    <r>
      <rPr>
        <b/>
        <sz val="8"/>
        <color rgb="FF005493"/>
        <rFont val="Calibri (Body)"/>
      </rPr>
      <t>NEW</t>
    </r>
  </si>
  <si>
    <t>medium, glossy apple-green leaves with ribbing, fragrant white flowers</t>
  </si>
  <si>
    <t>St. Elmo's Fire</t>
  </si>
  <si>
    <t>pure white margins that surround yellow centers in spring</t>
  </si>
  <si>
    <t>Stained Glass</t>
  </si>
  <si>
    <t>a sport of  'Guacamole', brilliant gold leaves with wide, dark green margins</t>
  </si>
  <si>
    <t>Tootie Mae</t>
  </si>
  <si>
    <t>heavily corrugated, round blue leaves with a wide yellow margin</t>
  </si>
  <si>
    <r>
      <t>Victory</t>
    </r>
    <r>
      <rPr>
        <b/>
        <sz val="8"/>
        <color rgb="FF005493"/>
        <rFont val="Calibri (Body)"/>
      </rPr>
      <t xml:space="preserve"> - NEW</t>
    </r>
  </si>
  <si>
    <t>giant, huge heart-shaped, shiny green leaves with yellow margins, more upright habit</t>
  </si>
  <si>
    <t>Vulcan</t>
  </si>
  <si>
    <t>medium, white centers contrast with dark green margins, chartreuse steaks</t>
  </si>
  <si>
    <t>Wide Brim</t>
  </si>
  <si>
    <t>heart-shaped green leaves with wide irregular creamy-yellow margins</t>
  </si>
  <si>
    <t>Yellow Polka Dot Bikini</t>
  </si>
  <si>
    <t xml:space="preserve">Total Trays </t>
  </si>
  <si>
    <t>Total Pallet</t>
  </si>
  <si>
    <t>COMMENTS</t>
  </si>
  <si>
    <t>Total</t>
  </si>
  <si>
    <t>Avg</t>
  </si>
  <si>
    <t>use for</t>
  </si>
  <si>
    <t>Shipment</t>
  </si>
  <si>
    <t>Totals</t>
  </si>
  <si>
    <t>Plants</t>
  </si>
  <si>
    <t>Cost</t>
  </si>
  <si>
    <t>avg cost</t>
  </si>
  <si>
    <t xml:space="preserve">Perennials  </t>
  </si>
  <si>
    <t>Astilbe</t>
  </si>
  <si>
    <t>Coreopsis</t>
  </si>
  <si>
    <t>Clematis</t>
  </si>
  <si>
    <t>Dianthus</t>
  </si>
  <si>
    <t>Dicentra</t>
  </si>
  <si>
    <t>Echinacea</t>
  </si>
  <si>
    <t>Ferns</t>
  </si>
  <si>
    <t>Geraniums</t>
  </si>
  <si>
    <t>Grasses</t>
  </si>
  <si>
    <t>Hemerocallis</t>
  </si>
  <si>
    <t>Heuchera</t>
  </si>
  <si>
    <t>Hosta</t>
  </si>
  <si>
    <t>Iris (all species)</t>
  </si>
  <si>
    <t>Peony</t>
  </si>
  <si>
    <t>Peony Tree</t>
  </si>
  <si>
    <t>Phlox (tall + creeping)</t>
  </si>
  <si>
    <t>Rudbeckia</t>
  </si>
  <si>
    <t>Salvia</t>
  </si>
  <si>
    <t>Sedum</t>
  </si>
  <si>
    <t>Veronica</t>
  </si>
  <si>
    <t>Lilies</t>
  </si>
  <si>
    <t>Dahlia</t>
  </si>
  <si>
    <t>Canna</t>
  </si>
  <si>
    <t>Calla</t>
  </si>
  <si>
    <t>Fruits and Vegetabes</t>
  </si>
  <si>
    <t>Perennials A-Z</t>
  </si>
  <si>
    <t>Total Cost</t>
  </si>
  <si>
    <t>Unit</t>
  </si>
  <si>
    <t>Grdn World</t>
  </si>
  <si>
    <t>Size</t>
  </si>
  <si>
    <t>Pack</t>
  </si>
  <si>
    <t>Item#</t>
  </si>
  <si>
    <t>units</t>
  </si>
  <si>
    <t>DELETED ITEMS FROM 2009 PROGRAM</t>
  </si>
  <si>
    <t>Achillea mil. Sunny Seduction' (PPAF)</t>
  </si>
  <si>
    <t>3"</t>
  </si>
  <si>
    <t>Agastache Purple Haze</t>
  </si>
  <si>
    <t>Alchemilla mollis Thriller</t>
  </si>
  <si>
    <t>Amsonia tab. Blue Star</t>
  </si>
  <si>
    <t>Aquilegia Dorothy Rose</t>
  </si>
  <si>
    <t>Aquilegia x Lime Frost</t>
  </si>
  <si>
    <t>Armeria m. Nifty Thrifty</t>
  </si>
  <si>
    <t>Aster n.a. Alma Potschke</t>
  </si>
  <si>
    <t>Astilbe ch. Finale</t>
  </si>
  <si>
    <t>2-3eye</t>
  </si>
  <si>
    <t>Astilbe jap. Lollypop (PP#11966)</t>
  </si>
  <si>
    <t>Astilbe jap. Rheinland</t>
  </si>
  <si>
    <t>6-8 Eye</t>
  </si>
  <si>
    <t>Astilbe simp. Key Biscayne</t>
  </si>
  <si>
    <t>3-5 Eye</t>
  </si>
  <si>
    <t>Campanula car. Pearl Deep Blue</t>
  </si>
  <si>
    <t>3"Plug</t>
  </si>
  <si>
    <t>Campanula glom. Joan Elliot</t>
  </si>
  <si>
    <t>Campanula pun. Pink Octopus</t>
  </si>
  <si>
    <t>Campanula tachelium Bernice</t>
  </si>
  <si>
    <t>Chrysanthemum x Firestorm (PPAF)</t>
  </si>
  <si>
    <t>3.5"</t>
  </si>
  <si>
    <t>Chrysanthemum x Stardust (PPAF)</t>
  </si>
  <si>
    <t>Chrysanthemum x Tigertail (PPAF)</t>
  </si>
  <si>
    <t>Coreopsis Autumn Blush (PPAF)</t>
  </si>
  <si>
    <t>Dianthus Bewitched (PP 13159)</t>
  </si>
  <si>
    <t xml:space="preserve">Dianthus First Love                          </t>
  </si>
  <si>
    <t xml:space="preserve">Echinacea Double Decker </t>
  </si>
  <si>
    <t>Echinacea Tiki Star (PP 17652)</t>
  </si>
  <si>
    <t>Gaillardia Amber Wheels</t>
  </si>
  <si>
    <t>Gaillardia Fanfare   (PP15892)</t>
  </si>
  <si>
    <t>2"</t>
  </si>
  <si>
    <t>Gaillardia Oranges and Lemons (PPAF)</t>
  </si>
  <si>
    <t>Gaillardia Sunburst Tangerine</t>
  </si>
  <si>
    <t xml:space="preserve">Geranium Pra. Dark Reiter </t>
  </si>
  <si>
    <t>Geranium x Sweet Heidi (PPAF)</t>
  </si>
  <si>
    <t>#1 Div.</t>
  </si>
  <si>
    <t>Helenium x Wyndley</t>
  </si>
  <si>
    <t>Heliopsis Loraine Sunshine (PP 10690)</t>
  </si>
  <si>
    <t xml:space="preserve">Helleborus orientalis </t>
  </si>
  <si>
    <t>Hemerocallis Baja</t>
  </si>
  <si>
    <t>Hemerocallis Black Eyed Stella (PP 7909)</t>
  </si>
  <si>
    <t>Hemerocallis Fairy Tale Pink</t>
  </si>
  <si>
    <t>Hemerocallis Pygmy Plum</t>
  </si>
  <si>
    <t>Hemerocallis Red Volunteer</t>
  </si>
  <si>
    <t>Hemerocallis Wine Delight</t>
  </si>
  <si>
    <t xml:space="preserve">Heuchera Lime Rickey (PPAF)  </t>
  </si>
  <si>
    <t>Heuchera Stormy Seas</t>
  </si>
  <si>
    <t>Hosta  Captain Kirk</t>
  </si>
  <si>
    <t>Hosta  High Society</t>
  </si>
  <si>
    <t>Hosta  Inniswood</t>
  </si>
  <si>
    <t>Hosta  mont. Aureomarginata</t>
  </si>
  <si>
    <t>Hosta  plant. var. Grandiflora</t>
  </si>
  <si>
    <t>Hosta  Risky Business</t>
  </si>
  <si>
    <t>Hosta  Royal Standard #2</t>
  </si>
  <si>
    <t>#2 Size</t>
  </si>
  <si>
    <t>Hosta  Sum &amp; Substance #2</t>
  </si>
  <si>
    <t>Hosta So Sweet</t>
  </si>
  <si>
    <t>Iberis Semp. Snow Cone</t>
  </si>
  <si>
    <t>Iris ens. Gracieuse</t>
  </si>
  <si>
    <t>Iris ens. Shogun</t>
  </si>
  <si>
    <t>Iris germ. Impressionist</t>
  </si>
  <si>
    <t>Iris sib. Caesars Brother</t>
  </si>
  <si>
    <t>Iris sib. Chilled Wine</t>
  </si>
  <si>
    <t>Lavandula angustifolia Cynthia Johnson</t>
  </si>
  <si>
    <t>Malva mos. Apple Blossom</t>
  </si>
  <si>
    <t>Meconopsis grandis</t>
  </si>
  <si>
    <t>Miscanthus sin. Ferner Osten</t>
  </si>
  <si>
    <t>Myosotis Victoria Blue</t>
  </si>
  <si>
    <t>Mysosotis Victoria Rose</t>
  </si>
  <si>
    <t>Nepeta faas. Blue Wonder</t>
  </si>
  <si>
    <t>Nepeta race Little Titch</t>
  </si>
  <si>
    <t>Panicum vir. Northwinds</t>
  </si>
  <si>
    <t>Pennisetum alop. Red Head</t>
  </si>
  <si>
    <t>Penstamon m. Shadow Mountain</t>
  </si>
  <si>
    <t>Perovskia Longin</t>
  </si>
  <si>
    <t>Phlox Little Boy</t>
  </si>
  <si>
    <t>Phlox Little Princess (PP 13742)</t>
  </si>
  <si>
    <t>Phlox mac. Natascha</t>
  </si>
  <si>
    <t>Phlox pan. Becky Towe</t>
  </si>
  <si>
    <t>Phygelius Croftway Coral Princess' (PPAF)</t>
  </si>
  <si>
    <t>PHygeliusCroftway Snow Queen' (PPAF)</t>
  </si>
  <si>
    <t>Platycodon grand. Fuji Pink</t>
  </si>
  <si>
    <t>Platycodon grand. Mariesii</t>
  </si>
  <si>
    <t>Polemonium Bressingham Purple  (PP 15367)</t>
  </si>
  <si>
    <t>Pulmonaria sacch. Mrs Moon - bulk</t>
  </si>
  <si>
    <t>Salvia nem. Snow Hill</t>
  </si>
  <si>
    <t>Sedum Brilliant</t>
  </si>
  <si>
    <t>Sedum Diamond Edge</t>
  </si>
  <si>
    <t>Sedum telehium Sunset Cloud</t>
  </si>
  <si>
    <t>Stokesia Colorwheel (PP 12718)</t>
  </si>
  <si>
    <t>Stokesia Purple Parasol (PP10660)</t>
  </si>
  <si>
    <t>Tanacetum vulgare Ilsa Gold</t>
  </si>
  <si>
    <t>Tradescantia Blue &amp; Gold</t>
  </si>
  <si>
    <t>Dahli aDec. Minnesota-lt.pink</t>
  </si>
  <si>
    <t>#1</t>
  </si>
  <si>
    <t>Dahlia Dec. Baronesse-purple</t>
  </si>
  <si>
    <t>Dahlia Dec. Peaches&amp;Cream-yel/p</t>
  </si>
  <si>
    <t>Dahlia Peony Bishop of Llandaff-red</t>
  </si>
  <si>
    <t>Dahlia Yellow Delight-yellow</t>
  </si>
  <si>
    <t>giant, round, corrugated leaves of glowing yellow-gold; near white flowers</t>
  </si>
  <si>
    <t>So Sweet</t>
  </si>
  <si>
    <t>heavily corrugated leaves with blue-green margins and creamy white and yellow centers</t>
  </si>
  <si>
    <t>glossy dark green leaves edged with yellow margins, fragrant white flowers</t>
  </si>
  <si>
    <r>
      <t xml:space="preserve">Great Expectations  - </t>
    </r>
    <r>
      <rPr>
        <sz val="8"/>
        <color rgb="FF750030"/>
        <rFont val="Calibri (Body)"/>
      </rPr>
      <t>Not in Catalog</t>
    </r>
  </si>
  <si>
    <t>mini, sport of Hosta Blue Mouse Ears, blue-green leaves with white margins</t>
  </si>
  <si>
    <t>bright yellow border that turns apple green; leaf ctr is dark &amp; shows white line</t>
  </si>
  <si>
    <t>S/O</t>
  </si>
  <si>
    <r>
      <t xml:space="preserve">City Lights </t>
    </r>
    <r>
      <rPr>
        <sz val="8"/>
        <color rgb="FF005493"/>
        <rFont val="Calibri (Body)"/>
      </rPr>
      <t xml:space="preserve">- </t>
    </r>
    <r>
      <rPr>
        <b/>
        <sz val="8"/>
        <color rgb="FF005493"/>
        <rFont val="Calibri (Body)"/>
      </rPr>
      <t>NEW</t>
    </r>
  </si>
  <si>
    <t>cup-shaped, deeply ridged, puckered, blue-green leaves with white flowers</t>
  </si>
  <si>
    <t>med-large, rounded, corrugated, dark green leaves with creamy edges, forms wide clumps</t>
  </si>
  <si>
    <t>a slighlty smaller 'Great Expectations' with improved bold variegation</t>
  </si>
  <si>
    <t>medium, steel blue-green with a soft powdery look; thick leaves are slug resistant</t>
  </si>
  <si>
    <t>med, reverse sport of 'Patriot' with pure white center and deep green margins</t>
  </si>
  <si>
    <r>
      <t xml:space="preserve">Christmas Tree </t>
    </r>
    <r>
      <rPr>
        <sz val="8"/>
        <color rgb="FF005493"/>
        <rFont val="Calibri (Body)"/>
      </rPr>
      <t xml:space="preserve">- </t>
    </r>
    <r>
      <rPr>
        <b/>
        <sz val="8"/>
        <color rgb="FF005493"/>
        <rFont val="Calibri (Body)"/>
      </rPr>
      <t>ADDED</t>
    </r>
  </si>
  <si>
    <r>
      <t xml:space="preserve">Bressingham Blue - </t>
    </r>
    <r>
      <rPr>
        <b/>
        <sz val="8"/>
        <color rgb="FF005493"/>
        <rFont val="Calibri (Body)"/>
      </rPr>
      <t>ADDED</t>
    </r>
  </si>
  <si>
    <r>
      <t>Dream Queen</t>
    </r>
    <r>
      <rPr>
        <b/>
        <sz val="8"/>
        <color rgb="FF005493"/>
        <rFont val="Calibri (Body)"/>
      </rPr>
      <t xml:space="preserve"> - ADDED</t>
    </r>
  </si>
  <si>
    <r>
      <t xml:space="preserve">Hadspen Blue </t>
    </r>
    <r>
      <rPr>
        <b/>
        <sz val="8"/>
        <color rgb="FF005493"/>
        <rFont val="Calibri (Body)"/>
      </rPr>
      <t>- ADDED</t>
    </r>
  </si>
  <si>
    <r>
      <t xml:space="preserve">Loyalist </t>
    </r>
    <r>
      <rPr>
        <b/>
        <sz val="8"/>
        <color rgb="FF005493"/>
        <rFont val="Calibri (Body)"/>
      </rPr>
      <t>- ADDED</t>
    </r>
  </si>
  <si>
    <r>
      <t xml:space="preserve">Paradigm </t>
    </r>
    <r>
      <rPr>
        <b/>
        <sz val="8"/>
        <color rgb="FF005493"/>
        <rFont val="Calibri (Body)"/>
      </rPr>
      <t>- ADDED</t>
    </r>
  </si>
  <si>
    <t>med, chartreuse-gold with wavy blue margin, thick and corrugated leaves are slug resistant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</si>
</sst>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#"/>
    <numFmt numFmtId="165" formatCode="#,##0.000"/>
    <numFmt numFmtId="166" formatCode="[$-409]d\-mmm;@"/>
    <numFmt numFmtId="167" formatCode="_(* #,##0_);_(* \(#,##0\);_(* &quot;-&quot;??_);_(@_)"/>
    <numFmt numFmtId="168" formatCode="m/d;@"/>
    <numFmt numFmtId="169" formatCode="[$-409]mmmm\ d\,\ yyyy;@"/>
    <numFmt numFmtId="170" formatCode="&quot;$&quot;#,##0.00"/>
    <numFmt numFmtId="171" formatCode="m/d/yy;@"/>
  </numFmts>
  <fonts count="55" x14ac:knownFonts="1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Geneva"/>
      <family val="2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b/>
      <i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u/>
      <sz val="8"/>
      <name val="Calibri"/>
      <family val="2"/>
    </font>
    <font>
      <sz val="9"/>
      <name val="Geneva"/>
      <family val="2"/>
    </font>
    <font>
      <sz val="10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u/>
      <sz val="9"/>
      <name val="Geneva"/>
      <family val="2"/>
    </font>
    <font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7.5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b/>
      <sz val="10"/>
      <color rgb="FF750030"/>
      <name val="Calibri"/>
      <family val="2"/>
    </font>
    <font>
      <b/>
      <sz val="8"/>
      <color theme="0"/>
      <name val="Calibri"/>
      <family val="2"/>
    </font>
    <font>
      <sz val="7"/>
      <color theme="0"/>
      <name val="Calibri"/>
      <family val="2"/>
    </font>
    <font>
      <b/>
      <sz val="7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</font>
    <font>
      <sz val="10"/>
      <color theme="0"/>
      <name val="Calibri"/>
      <family val="2"/>
    </font>
    <font>
      <u/>
      <sz val="9"/>
      <color theme="11"/>
      <name val="Geneva"/>
      <family val="2"/>
    </font>
    <font>
      <b/>
      <sz val="8"/>
      <color rgb="FF750030"/>
      <name val="Calibri"/>
      <family val="2"/>
    </font>
    <font>
      <sz val="8"/>
      <color theme="1"/>
      <name val="Calibri (Body)"/>
    </font>
    <font>
      <b/>
      <sz val="6"/>
      <name val="Calibri"/>
      <family val="2"/>
    </font>
    <font>
      <sz val="6"/>
      <name val="Calibri"/>
      <family val="2"/>
    </font>
    <font>
      <b/>
      <u/>
      <sz val="8"/>
      <color rgb="FF750030"/>
      <name val="Calibri"/>
      <family val="2"/>
    </font>
    <font>
      <sz val="8"/>
      <color theme="1"/>
      <name val="Calibri"/>
      <family val="2"/>
    </font>
    <font>
      <b/>
      <sz val="8"/>
      <color rgb="FF005493"/>
      <name val="Calibri (Body)"/>
    </font>
    <font>
      <sz val="8"/>
      <color rgb="FF005493"/>
      <name val="Calibri (Body)"/>
    </font>
    <font>
      <sz val="8"/>
      <color rgb="FF750030"/>
      <name val="Calibri (Body)"/>
    </font>
    <font>
      <sz val="8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4B3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003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4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1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</cellStyleXfs>
  <cellXfs count="303">
    <xf numFmtId="164" fontId="0" fillId="0" borderId="0" xfId="0"/>
    <xf numFmtId="164" fontId="8" fillId="0" borderId="0" xfId="0" applyFont="1"/>
    <xf numFmtId="0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center"/>
    </xf>
    <xf numFmtId="0" fontId="8" fillId="0" borderId="0" xfId="0" applyNumberFormat="1" applyFont="1"/>
    <xf numFmtId="1" fontId="8" fillId="0" borderId="0" xfId="0" applyNumberFormat="1" applyFont="1" applyAlignment="1">
      <alignment horizontal="center"/>
    </xf>
    <xf numFmtId="164" fontId="9" fillId="4" borderId="3" xfId="0" applyFont="1" applyFill="1" applyBorder="1"/>
    <xf numFmtId="0" fontId="9" fillId="4" borderId="1" xfId="0" applyNumberFormat="1" applyFont="1" applyFill="1" applyBorder="1" applyAlignment="1">
      <alignment horizontal="right"/>
    </xf>
    <xf numFmtId="164" fontId="9" fillId="4" borderId="1" xfId="0" applyFont="1" applyFill="1" applyBorder="1"/>
    <xf numFmtId="1" fontId="10" fillId="4" borderId="1" xfId="0" applyNumberFormat="1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14" xfId="0" applyFont="1" applyBorder="1"/>
    <xf numFmtId="1" fontId="8" fillId="0" borderId="16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1" fontId="8" fillId="6" borderId="16" xfId="0" applyNumberFormat="1" applyFont="1" applyFill="1" applyBorder="1" applyAlignment="1">
      <alignment horizontal="center"/>
    </xf>
    <xf numFmtId="165" fontId="8" fillId="0" borderId="9" xfId="2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center"/>
    </xf>
    <xf numFmtId="0" fontId="8" fillId="0" borderId="14" xfId="0" applyNumberFormat="1" applyFont="1" applyBorder="1"/>
    <xf numFmtId="165" fontId="8" fillId="0" borderId="16" xfId="2" applyNumberFormat="1" applyFont="1" applyBorder="1" applyAlignment="1">
      <alignment horizontal="center"/>
    </xf>
    <xf numFmtId="164" fontId="12" fillId="7" borderId="4" xfId="0" applyFont="1" applyFill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0" fontId="0" fillId="0" borderId="0" xfId="0" applyNumberFormat="1"/>
    <xf numFmtId="1" fontId="8" fillId="2" borderId="16" xfId="0" applyNumberFormat="1" applyFont="1" applyFill="1" applyBorder="1" applyAlignment="1">
      <alignment horizontal="center"/>
    </xf>
    <xf numFmtId="164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44" fontId="8" fillId="0" borderId="0" xfId="2" applyFont="1" applyAlignment="1" applyProtection="1">
      <alignment horizontal="center"/>
      <protection hidden="1"/>
    </xf>
    <xf numFmtId="166" fontId="8" fillId="0" borderId="19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164" fontId="8" fillId="0" borderId="0" xfId="0" applyFont="1" applyAlignment="1" applyProtection="1">
      <alignment horizontal="center"/>
      <protection hidden="1"/>
    </xf>
    <xf numFmtId="2" fontId="8" fillId="0" borderId="20" xfId="2" applyNumberFormat="1" applyFont="1" applyBorder="1" applyAlignment="1" applyProtection="1">
      <alignment horizontal="center"/>
      <protection hidden="1"/>
    </xf>
    <xf numFmtId="0" fontId="8" fillId="0" borderId="19" xfId="2" applyNumberFormat="1" applyFont="1" applyBorder="1" applyAlignment="1" applyProtection="1">
      <alignment horizontal="center"/>
      <protection hidden="1"/>
    </xf>
    <xf numFmtId="2" fontId="8" fillId="0" borderId="21" xfId="2" applyNumberFormat="1" applyFon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 horizontal="center"/>
      <protection hidden="1"/>
    </xf>
    <xf numFmtId="164" fontId="8" fillId="0" borderId="22" xfId="0" applyFont="1" applyBorder="1" applyAlignment="1" applyProtection="1">
      <alignment horizontal="center"/>
      <protection hidden="1"/>
    </xf>
    <xf numFmtId="0" fontId="8" fillId="0" borderId="22" xfId="2" applyNumberFormat="1" applyFont="1" applyBorder="1" applyAlignment="1" applyProtection="1">
      <alignment horizontal="center"/>
      <protection hidden="1"/>
    </xf>
    <xf numFmtId="2" fontId="8" fillId="0" borderId="23" xfId="2" applyNumberFormat="1" applyFont="1" applyBorder="1" applyAlignment="1" applyProtection="1">
      <alignment horizontal="center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164" fontId="8" fillId="0" borderId="19" xfId="0" applyFont="1" applyBorder="1" applyAlignment="1" applyProtection="1">
      <alignment horizontal="left" indent="1"/>
      <protection hidden="1"/>
    </xf>
    <xf numFmtId="42" fontId="8" fillId="0" borderId="19" xfId="2" applyNumberFormat="1" applyFont="1" applyBorder="1" applyAlignment="1" applyProtection="1">
      <alignment horizontal="center"/>
      <protection hidden="1"/>
    </xf>
    <xf numFmtId="42" fontId="8" fillId="0" borderId="25" xfId="2" applyNumberFormat="1" applyFont="1" applyBorder="1" applyAlignment="1" applyProtection="1">
      <alignment horizontal="center"/>
      <protection hidden="1"/>
    </xf>
    <xf numFmtId="44" fontId="8" fillId="0" borderId="20" xfId="2" applyFont="1" applyBorder="1" applyAlignment="1" applyProtection="1">
      <alignment horizontal="center"/>
      <protection hidden="1"/>
    </xf>
    <xf numFmtId="44" fontId="8" fillId="0" borderId="19" xfId="2" applyFont="1" applyBorder="1" applyAlignment="1" applyProtection="1">
      <alignment horizontal="center"/>
      <protection hidden="1"/>
    </xf>
    <xf numFmtId="42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164" fontId="8" fillId="0" borderId="25" xfId="0" applyFont="1" applyBorder="1" applyAlignment="1" applyProtection="1">
      <alignment horizontal="left" indent="1"/>
      <protection hidden="1"/>
    </xf>
    <xf numFmtId="0" fontId="8" fillId="0" borderId="25" xfId="2" applyNumberFormat="1" applyFont="1" applyBorder="1" applyAlignment="1" applyProtection="1">
      <alignment horizontal="center"/>
      <protection hidden="1"/>
    </xf>
    <xf numFmtId="44" fontId="8" fillId="0" borderId="25" xfId="2" applyFont="1" applyBorder="1" applyAlignment="1" applyProtection="1">
      <alignment horizontal="center"/>
      <protection hidden="1"/>
    </xf>
    <xf numFmtId="0" fontId="8" fillId="0" borderId="25" xfId="0" applyNumberFormat="1" applyFont="1" applyBorder="1" applyAlignment="1" applyProtection="1">
      <alignment horizontal="center"/>
      <protection hidden="1"/>
    </xf>
    <xf numFmtId="168" fontId="8" fillId="0" borderId="0" xfId="0" applyNumberFormat="1" applyFont="1" applyProtection="1">
      <protection hidden="1"/>
    </xf>
    <xf numFmtId="0" fontId="8" fillId="0" borderId="25" xfId="5" applyFont="1" applyBorder="1" applyAlignment="1" applyProtection="1">
      <alignment horizontal="left" indent="1"/>
      <protection hidden="1"/>
    </xf>
    <xf numFmtId="164" fontId="8" fillId="0" borderId="0" xfId="0" applyFont="1" applyAlignment="1" applyProtection="1">
      <alignment horizontal="left" indent="1"/>
      <protection hidden="1"/>
    </xf>
    <xf numFmtId="0" fontId="8" fillId="0" borderId="0" xfId="5" applyFont="1" applyAlignment="1" applyProtection="1">
      <alignment horizontal="left" indent="1"/>
      <protection hidden="1"/>
    </xf>
    <xf numFmtId="44" fontId="8" fillId="0" borderId="22" xfId="2" applyFont="1" applyBorder="1" applyAlignment="1" applyProtection="1">
      <alignment horizontal="center"/>
      <protection hidden="1"/>
    </xf>
    <xf numFmtId="164" fontId="8" fillId="0" borderId="25" xfId="0" applyFont="1" applyBorder="1" applyProtection="1">
      <protection hidden="1"/>
    </xf>
    <xf numFmtId="42" fontId="8" fillId="0" borderId="26" xfId="2" applyNumberFormat="1" applyFont="1" applyBorder="1" applyAlignment="1" applyProtection="1">
      <alignment horizontal="center"/>
      <protection hidden="1"/>
    </xf>
    <xf numFmtId="37" fontId="8" fillId="0" borderId="26" xfId="2" applyNumberFormat="1" applyFont="1" applyBorder="1" applyAlignment="1" applyProtection="1">
      <alignment horizontal="center"/>
      <protection hidden="1"/>
    </xf>
    <xf numFmtId="44" fontId="8" fillId="0" borderId="26" xfId="2" applyFont="1" applyBorder="1" applyAlignment="1" applyProtection="1">
      <alignment horizontal="center"/>
      <protection hidden="1"/>
    </xf>
    <xf numFmtId="42" fontId="8" fillId="0" borderId="0" xfId="2" applyNumberFormat="1" applyFont="1" applyAlignment="1" applyProtection="1">
      <alignment horizontal="center"/>
      <protection hidden="1"/>
    </xf>
    <xf numFmtId="37" fontId="8" fillId="0" borderId="0" xfId="2" applyNumberFormat="1" applyFont="1" applyAlignment="1" applyProtection="1">
      <alignment horizontal="right" indent="1"/>
      <protection hidden="1"/>
    </xf>
    <xf numFmtId="2" fontId="7" fillId="5" borderId="19" xfId="2" applyNumberFormat="1" applyFont="1" applyFill="1" applyBorder="1" applyAlignment="1" applyProtection="1">
      <alignment horizontal="center"/>
      <protection hidden="1"/>
    </xf>
    <xf numFmtId="2" fontId="7" fillId="5" borderId="22" xfId="2" applyNumberFormat="1" applyFont="1" applyFill="1" applyBorder="1" applyAlignment="1" applyProtection="1">
      <alignment horizontal="center"/>
      <protection hidden="1"/>
    </xf>
    <xf numFmtId="164" fontId="7" fillId="0" borderId="0" xfId="0" applyFont="1" applyProtection="1">
      <protection hidden="1"/>
    </xf>
    <xf numFmtId="44" fontId="7" fillId="0" borderId="0" xfId="2" applyFont="1" applyAlignment="1" applyProtection="1">
      <alignment horizontal="center"/>
      <protection hidden="1"/>
    </xf>
    <xf numFmtId="164" fontId="7" fillId="0" borderId="0" xfId="0" applyFont="1" applyAlignment="1" applyProtection="1">
      <alignment horizontal="center"/>
      <protection hidden="1"/>
    </xf>
    <xf numFmtId="2" fontId="7" fillId="0" borderId="24" xfId="2" applyNumberFormat="1" applyFont="1" applyBorder="1" applyAlignment="1" applyProtection="1">
      <alignment horizontal="center"/>
      <protection hidden="1"/>
    </xf>
    <xf numFmtId="2" fontId="7" fillId="0" borderId="0" xfId="2" applyNumberFormat="1" applyFont="1" applyAlignment="1" applyProtection="1">
      <alignment horizontal="center"/>
      <protection hidden="1"/>
    </xf>
    <xf numFmtId="0" fontId="7" fillId="0" borderId="0" xfId="2" applyNumberFormat="1" applyFont="1" applyAlignment="1" applyProtection="1">
      <alignment horizontal="center"/>
      <protection hidden="1"/>
    </xf>
    <xf numFmtId="3" fontId="7" fillId="0" borderId="0" xfId="2" applyNumberFormat="1" applyFont="1" applyAlignment="1" applyProtection="1">
      <alignment horizontal="center"/>
      <protection hidden="1"/>
    </xf>
    <xf numFmtId="42" fontId="7" fillId="5" borderId="19" xfId="2" applyNumberFormat="1" applyFont="1" applyFill="1" applyBorder="1" applyAlignment="1" applyProtection="1">
      <alignment horizontal="center"/>
      <protection hidden="1"/>
    </xf>
    <xf numFmtId="42" fontId="7" fillId="5" borderId="25" xfId="2" applyNumberFormat="1" applyFont="1" applyFill="1" applyBorder="1" applyAlignment="1" applyProtection="1">
      <alignment horizontal="center"/>
      <protection hidden="1"/>
    </xf>
    <xf numFmtId="164" fontId="7" fillId="0" borderId="26" xfId="0" applyFont="1" applyBorder="1" applyAlignment="1" applyProtection="1">
      <alignment horizontal="left" indent="1"/>
      <protection hidden="1"/>
    </xf>
    <xf numFmtId="42" fontId="7" fillId="5" borderId="0" xfId="2" applyNumberFormat="1" applyFont="1" applyFill="1" applyProtection="1">
      <protection hidden="1"/>
    </xf>
    <xf numFmtId="37" fontId="7" fillId="5" borderId="0" xfId="2" applyNumberFormat="1" applyFont="1" applyFill="1" applyProtection="1">
      <protection hidden="1"/>
    </xf>
    <xf numFmtId="164" fontId="7" fillId="0" borderId="0" xfId="0" applyFont="1" applyAlignment="1" applyProtection="1">
      <alignment horizontal="left" indent="1"/>
      <protection hidden="1"/>
    </xf>
    <xf numFmtId="166" fontId="7" fillId="7" borderId="3" xfId="0" applyNumberFormat="1" applyFont="1" applyFill="1" applyBorder="1" applyAlignment="1">
      <alignment horizontal="center"/>
    </xf>
    <xf numFmtId="164" fontId="7" fillId="0" borderId="5" xfId="0" applyFont="1" applyBorder="1"/>
    <xf numFmtId="0" fontId="7" fillId="0" borderId="6" xfId="0" applyNumberFormat="1" applyFont="1" applyBorder="1" applyAlignment="1">
      <alignment horizontal="right"/>
    </xf>
    <xf numFmtId="164" fontId="7" fillId="0" borderId="5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4" fontId="7" fillId="0" borderId="0" xfId="0" applyFont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/>
    </xf>
    <xf numFmtId="164" fontId="7" fillId="0" borderId="11" xfId="0" applyFont="1" applyBorder="1"/>
    <xf numFmtId="0" fontId="7" fillId="0" borderId="12" xfId="0" applyNumberFormat="1" applyFont="1" applyBorder="1" applyAlignment="1">
      <alignment horizontal="right"/>
    </xf>
    <xf numFmtId="164" fontId="7" fillId="0" borderId="11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64" fontId="17" fillId="0" borderId="0" xfId="0" applyFont="1"/>
    <xf numFmtId="0" fontId="17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164" fontId="22" fillId="0" borderId="0" xfId="0" applyFont="1"/>
    <xf numFmtId="164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right"/>
    </xf>
    <xf numFmtId="44" fontId="23" fillId="0" borderId="12" xfId="2" applyFont="1" applyBorder="1" applyAlignment="1">
      <alignment horizontal="center"/>
    </xf>
    <xf numFmtId="0" fontId="24" fillId="0" borderId="12" xfId="0" applyNumberFormat="1" applyFont="1" applyBorder="1" applyAlignment="1">
      <alignment vertical="center"/>
    </xf>
    <xf numFmtId="164" fontId="22" fillId="0" borderId="12" xfId="0" applyFont="1" applyBorder="1"/>
    <xf numFmtId="0" fontId="25" fillId="2" borderId="12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 vertical="center"/>
    </xf>
    <xf numFmtId="0" fontId="27" fillId="0" borderId="6" xfId="4" applyFont="1" applyBorder="1"/>
    <xf numFmtId="0" fontId="29" fillId="0" borderId="6" xfId="0" applyNumberFormat="1" applyFont="1" applyBorder="1"/>
    <xf numFmtId="0" fontId="30" fillId="0" borderId="6" xfId="0" applyNumberFormat="1" applyFont="1" applyBorder="1"/>
    <xf numFmtId="165" fontId="18" fillId="0" borderId="6" xfId="2" applyNumberFormat="1" applyFont="1" applyBorder="1" applyAlignment="1">
      <alignment horizontal="right"/>
    </xf>
    <xf numFmtId="0" fontId="25" fillId="2" borderId="6" xfId="0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right"/>
    </xf>
    <xf numFmtId="165" fontId="18" fillId="0" borderId="12" xfId="2" applyNumberFormat="1" applyFont="1" applyBorder="1" applyAlignment="1">
      <alignment horizontal="right"/>
    </xf>
    <xf numFmtId="0" fontId="34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left" vertical="top"/>
    </xf>
    <xf numFmtId="164" fontId="35" fillId="0" borderId="0" xfId="0" applyFont="1" applyAlignment="1">
      <alignment horizontal="left" vertical="center"/>
    </xf>
    <xf numFmtId="164" fontId="17" fillId="0" borderId="0" xfId="0" applyFont="1" applyAlignment="1">
      <alignment horizontal="center"/>
    </xf>
    <xf numFmtId="164" fontId="38" fillId="0" borderId="0" xfId="0" applyFont="1" applyAlignment="1">
      <alignment horizontal="right"/>
    </xf>
    <xf numFmtId="1" fontId="17" fillId="0" borderId="0" xfId="0" applyNumberFormat="1" applyFont="1" applyAlignment="1">
      <alignment horizontal="center"/>
    </xf>
    <xf numFmtId="0" fontId="17" fillId="0" borderId="0" xfId="0" applyNumberFormat="1" applyFont="1"/>
    <xf numFmtId="0" fontId="18" fillId="0" borderId="0" xfId="0" applyNumberFormat="1" applyFont="1" applyAlignment="1">
      <alignment horizontal="right"/>
    </xf>
    <xf numFmtId="44" fontId="17" fillId="0" borderId="0" xfId="2" applyFont="1" applyAlignment="1">
      <alignment horizontal="center"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 vertical="center"/>
    </xf>
    <xf numFmtId="1" fontId="25" fillId="9" borderId="0" xfId="0" applyNumberFormat="1" applyFont="1" applyFill="1" applyAlignment="1">
      <alignment horizontal="right" vertical="center"/>
    </xf>
    <xf numFmtId="1" fontId="42" fillId="0" borderId="0" xfId="0" applyNumberFormat="1" applyFont="1" applyAlignment="1">
      <alignment horizontal="right"/>
    </xf>
    <xf numFmtId="164" fontId="16" fillId="0" borderId="0" xfId="0" applyFont="1"/>
    <xf numFmtId="164" fontId="7" fillId="10" borderId="10" xfId="0" applyFont="1" applyFill="1" applyBorder="1" applyAlignment="1">
      <alignment horizontal="center"/>
    </xf>
    <xf numFmtId="1" fontId="7" fillId="10" borderId="7" xfId="0" applyNumberFormat="1" applyFont="1" applyFill="1" applyBorder="1" applyAlignment="1">
      <alignment horizontal="center"/>
    </xf>
    <xf numFmtId="0" fontId="40" fillId="0" borderId="16" xfId="0" applyNumberFormat="1" applyFont="1" applyBorder="1" applyAlignment="1">
      <alignment vertical="center"/>
    </xf>
    <xf numFmtId="0" fontId="40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64" fontId="8" fillId="0" borderId="12" xfId="0" applyFont="1" applyBorder="1"/>
    <xf numFmtId="0" fontId="8" fillId="0" borderId="12" xfId="0" applyNumberFormat="1" applyFont="1" applyBorder="1" applyAlignment="1">
      <alignment horizontal="center"/>
    </xf>
    <xf numFmtId="164" fontId="8" fillId="0" borderId="0" xfId="0" applyFont="1" applyAlignment="1">
      <alignment horizontal="right"/>
    </xf>
    <xf numFmtId="167" fontId="8" fillId="0" borderId="0" xfId="1" applyNumberFormat="1" applyFont="1"/>
    <xf numFmtId="164" fontId="8" fillId="0" borderId="0" xfId="0" applyFont="1" applyAlignment="1">
      <alignment horizontal="right" vertical="center"/>
    </xf>
    <xf numFmtId="167" fontId="8" fillId="0" borderId="0" xfId="1" applyNumberFormat="1" applyFont="1" applyAlignment="1">
      <alignment vertical="center"/>
    </xf>
    <xf numFmtId="164" fontId="8" fillId="0" borderId="0" xfId="0" applyFont="1" applyAlignment="1">
      <alignment vertical="center"/>
    </xf>
    <xf numFmtId="0" fontId="8" fillId="0" borderId="6" xfId="0" applyNumberFormat="1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169" fontId="8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/>
    <xf numFmtId="0" fontId="8" fillId="0" borderId="0" xfId="0" applyNumberFormat="1" applyFont="1" applyAlignment="1">
      <alignment horizontal="center" vertical="top"/>
    </xf>
    <xf numFmtId="2" fontId="8" fillId="0" borderId="0" xfId="0" applyNumberFormat="1" applyFont="1" applyAlignment="1">
      <alignment horizontal="left" vertical="top"/>
    </xf>
    <xf numFmtId="2" fontId="8" fillId="0" borderId="6" xfId="0" applyNumberFormat="1" applyFont="1" applyBorder="1" applyAlignment="1">
      <alignment horizontal="left" vertical="top"/>
    </xf>
    <xf numFmtId="164" fontId="7" fillId="0" borderId="0" xfId="0" applyFont="1" applyAlignment="1">
      <alignment horizontal="center" vertical="center"/>
    </xf>
    <xf numFmtId="164" fontId="7" fillId="10" borderId="7" xfId="0" applyFont="1" applyFill="1" applyBorder="1"/>
    <xf numFmtId="44" fontId="7" fillId="10" borderId="6" xfId="2" applyFont="1" applyFill="1" applyBorder="1" applyAlignment="1">
      <alignment horizontal="center"/>
    </xf>
    <xf numFmtId="1" fontId="7" fillId="10" borderId="6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64" fontId="7" fillId="10" borderId="10" xfId="0" applyFont="1" applyFill="1" applyBorder="1"/>
    <xf numFmtId="164" fontId="8" fillId="0" borderId="9" xfId="0" applyFont="1" applyBorder="1"/>
    <xf numFmtId="164" fontId="7" fillId="0" borderId="27" xfId="0" applyFont="1" applyBorder="1" applyAlignment="1">
      <alignment horizontal="center"/>
    </xf>
    <xf numFmtId="44" fontId="8" fillId="0" borderId="0" xfId="2" applyFont="1" applyAlignment="1">
      <alignment horizontal="center"/>
    </xf>
    <xf numFmtId="4" fontId="8" fillId="9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top"/>
    </xf>
    <xf numFmtId="171" fontId="39" fillId="0" borderId="10" xfId="0" applyNumberFormat="1" applyFont="1" applyBorder="1" applyAlignment="1">
      <alignment horizontal="center" vertical="center"/>
    </xf>
    <xf numFmtId="164" fontId="39" fillId="10" borderId="4" xfId="0" applyFont="1" applyFill="1" applyBorder="1" applyAlignment="1">
      <alignment horizontal="center"/>
    </xf>
    <xf numFmtId="170" fontId="40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1" fontId="19" fillId="0" borderId="0" xfId="2" applyNumberFormat="1" applyFont="1" applyAlignment="1" applyProtection="1">
      <alignment horizontal="center"/>
    </xf>
    <xf numFmtId="164" fontId="2" fillId="0" borderId="0" xfId="0" applyFont="1"/>
    <xf numFmtId="164" fontId="20" fillId="0" borderId="0" xfId="0" applyFont="1"/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horizontal="right"/>
    </xf>
    <xf numFmtId="0" fontId="21" fillId="0" borderId="0" xfId="0" applyNumberFormat="1" applyFont="1" applyAlignment="1">
      <alignment vertical="center"/>
    </xf>
    <xf numFmtId="167" fontId="8" fillId="0" borderId="0" xfId="1" applyNumberFormat="1" applyFont="1" applyProtection="1"/>
    <xf numFmtId="164" fontId="21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left"/>
    </xf>
    <xf numFmtId="44" fontId="23" fillId="0" borderId="0" xfId="2" applyFont="1" applyAlignment="1">
      <alignment horizontal="center"/>
    </xf>
    <xf numFmtId="0" fontId="24" fillId="0" borderId="0" xfId="0" applyNumberFormat="1" applyFont="1" applyAlignment="1">
      <alignment vertical="center"/>
    </xf>
    <xf numFmtId="171" fontId="22" fillId="0" borderId="0" xfId="0" applyNumberFormat="1" applyFont="1"/>
    <xf numFmtId="0" fontId="21" fillId="0" borderId="0" xfId="0" applyNumberFormat="1" applyFont="1" applyAlignment="1">
      <alignment horizontal="left" vertical="center"/>
    </xf>
    <xf numFmtId="164" fontId="7" fillId="10" borderId="7" xfId="0" applyFont="1" applyFill="1" applyBorder="1" applyAlignment="1">
      <alignment horizontal="center"/>
    </xf>
    <xf numFmtId="0" fontId="40" fillId="0" borderId="28" xfId="0" applyNumberFormat="1" applyFont="1" applyBorder="1" applyAlignment="1">
      <alignment vertical="center"/>
    </xf>
    <xf numFmtId="0" fontId="46" fillId="0" borderId="16" xfId="0" applyNumberFormat="1" applyFont="1" applyBorder="1" applyAlignment="1">
      <alignment vertical="center"/>
    </xf>
    <xf numFmtId="1" fontId="47" fillId="9" borderId="0" xfId="0" applyNumberFormat="1" applyFont="1" applyFill="1" applyAlignment="1">
      <alignment horizontal="right" vertical="center"/>
    </xf>
    <xf numFmtId="0" fontId="48" fillId="2" borderId="12" xfId="0" applyNumberFormat="1" applyFont="1" applyFill="1" applyBorder="1" applyAlignment="1">
      <alignment horizontal="center"/>
    </xf>
    <xf numFmtId="0" fontId="27" fillId="0" borderId="6" xfId="4" applyFont="1" applyBorder="1" applyAlignment="1">
      <alignment horizontal="left"/>
    </xf>
    <xf numFmtId="164" fontId="8" fillId="10" borderId="3" xfId="0" applyFont="1" applyFill="1" applyBorder="1" applyAlignment="1">
      <alignment horizontal="center"/>
    </xf>
    <xf numFmtId="0" fontId="8" fillId="10" borderId="2" xfId="0" applyNumberFormat="1" applyFont="1" applyFill="1" applyBorder="1" applyAlignment="1">
      <alignment horizontal="center"/>
    </xf>
    <xf numFmtId="1" fontId="7" fillId="10" borderId="5" xfId="0" applyNumberFormat="1" applyFont="1" applyFill="1" applyBorder="1" applyAlignment="1">
      <alignment horizontal="center"/>
    </xf>
    <xf numFmtId="164" fontId="19" fillId="0" borderId="0" xfId="0" applyFont="1"/>
    <xf numFmtId="1" fontId="25" fillId="9" borderId="12" xfId="0" applyNumberFormat="1" applyFont="1" applyFill="1" applyBorder="1" applyAlignment="1">
      <alignment horizontal="right" vertical="center"/>
    </xf>
    <xf numFmtId="1" fontId="40" fillId="0" borderId="16" xfId="0" applyNumberFormat="1" applyFont="1" applyBorder="1" applyAlignment="1" applyProtection="1">
      <alignment horizontal="center" vertical="center"/>
      <protection locked="0"/>
    </xf>
    <xf numFmtId="0" fontId="41" fillId="10" borderId="16" xfId="0" applyNumberFormat="1" applyFont="1" applyFill="1" applyBorder="1" applyAlignment="1">
      <alignment horizontal="center" vertical="center"/>
    </xf>
    <xf numFmtId="0" fontId="40" fillId="0" borderId="32" xfId="0" applyNumberFormat="1" applyFont="1" applyBorder="1" applyAlignment="1">
      <alignment vertical="center"/>
    </xf>
    <xf numFmtId="170" fontId="40" fillId="0" borderId="32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1" fontId="40" fillId="0" borderId="32" xfId="0" applyNumberFormat="1" applyFont="1" applyBorder="1" applyAlignment="1" applyProtection="1">
      <alignment horizontal="center" vertical="center"/>
      <protection locked="0"/>
    </xf>
    <xf numFmtId="1" fontId="41" fillId="10" borderId="4" xfId="0" applyNumberFormat="1" applyFont="1" applyFill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41" fillId="0" borderId="32" xfId="0" applyNumberFormat="1" applyFont="1" applyBorder="1" applyAlignment="1">
      <alignment horizontal="center" vertical="center"/>
    </xf>
    <xf numFmtId="0" fontId="41" fillId="0" borderId="33" xfId="0" applyNumberFormat="1" applyFont="1" applyBorder="1" applyAlignment="1">
      <alignment horizontal="center" vertical="center"/>
    </xf>
    <xf numFmtId="0" fontId="30" fillId="0" borderId="2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right"/>
    </xf>
    <xf numFmtId="164" fontId="31" fillId="0" borderId="1" xfId="0" applyFont="1" applyBorder="1" applyAlignment="1">
      <alignment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</xf>
    <xf numFmtId="1" fontId="40" fillId="0" borderId="16" xfId="0" applyNumberFormat="1" applyFont="1" applyBorder="1" applyAlignment="1" applyProtection="1">
      <alignment horizontal="center" vertical="center"/>
    </xf>
    <xf numFmtId="170" fontId="40" fillId="0" borderId="16" xfId="0" applyNumberFormat="1" applyFont="1" applyBorder="1" applyAlignment="1" applyProtection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170" fontId="54" fillId="0" borderId="15" xfId="0" applyNumberFormat="1" applyFont="1" applyBorder="1" applyAlignment="1">
      <alignment horizontal="center" vertical="center"/>
    </xf>
    <xf numFmtId="0" fontId="41" fillId="10" borderId="32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64" fontId="40" fillId="0" borderId="14" xfId="0" applyFont="1" applyBorder="1" applyAlignment="1">
      <alignment horizontal="left" vertical="center"/>
    </xf>
    <xf numFmtId="164" fontId="40" fillId="0" borderId="17" xfId="0" applyFont="1" applyBorder="1" applyAlignment="1">
      <alignment horizontal="left" vertical="center"/>
    </xf>
    <xf numFmtId="164" fontId="40" fillId="0" borderId="15" xfId="0" applyFont="1" applyBorder="1" applyAlignment="1">
      <alignment horizontal="left" vertical="center"/>
    </xf>
    <xf numFmtId="0" fontId="40" fillId="0" borderId="14" xfId="0" applyNumberFormat="1" applyFont="1" applyBorder="1" applyAlignment="1">
      <alignment vertical="center" wrapText="1"/>
    </xf>
    <xf numFmtId="0" fontId="40" fillId="0" borderId="17" xfId="0" applyNumberFormat="1" applyFont="1" applyBorder="1" applyAlignment="1">
      <alignment vertical="center" wrapText="1"/>
    </xf>
    <xf numFmtId="0" fontId="40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164" fontId="5" fillId="0" borderId="17" xfId="0" applyFont="1" applyBorder="1" applyAlignment="1">
      <alignment vertical="center" wrapText="1"/>
    </xf>
    <xf numFmtId="164" fontId="5" fillId="0" borderId="15" xfId="0" applyFont="1" applyBorder="1" applyAlignment="1">
      <alignment vertical="center" wrapText="1"/>
    </xf>
    <xf numFmtId="164" fontId="33" fillId="10" borderId="3" xfId="0" applyFont="1" applyFill="1" applyBorder="1" applyAlignment="1"/>
    <xf numFmtId="164" fontId="33" fillId="10" borderId="1" xfId="0" applyFont="1" applyFill="1" applyBorder="1" applyAlignment="1"/>
    <xf numFmtId="164" fontId="33" fillId="10" borderId="2" xfId="0" applyFont="1" applyFill="1" applyBorder="1" applyAlignment="1"/>
    <xf numFmtId="169" fontId="35" fillId="0" borderId="3" xfId="0" applyNumberFormat="1" applyFont="1" applyBorder="1" applyAlignment="1" applyProtection="1">
      <alignment horizontal="center" vertical="center"/>
      <protection locked="0"/>
    </xf>
    <xf numFmtId="169" fontId="35" fillId="0" borderId="1" xfId="0" applyNumberFormat="1" applyFont="1" applyBorder="1" applyAlignment="1" applyProtection="1">
      <alignment horizontal="center" vertical="center"/>
      <protection locked="0"/>
    </xf>
    <xf numFmtId="169" fontId="35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>
      <alignment horizontal="center"/>
    </xf>
    <xf numFmtId="164" fontId="50" fillId="0" borderId="12" xfId="0" applyFont="1" applyBorder="1" applyAlignment="1">
      <alignment horizontal="center"/>
    </xf>
    <xf numFmtId="2" fontId="7" fillId="10" borderId="3" xfId="0" applyNumberFormat="1" applyFont="1" applyFill="1" applyBorder="1" applyAlignment="1">
      <alignment horizontal="center" vertical="top"/>
    </xf>
    <xf numFmtId="2" fontId="7" fillId="10" borderId="1" xfId="0" applyNumberFormat="1" applyFont="1" applyFill="1" applyBorder="1" applyAlignment="1">
      <alignment horizontal="center" vertical="top"/>
    </xf>
    <xf numFmtId="2" fontId="7" fillId="10" borderId="2" xfId="0" applyNumberFormat="1" applyFont="1" applyFill="1" applyBorder="1" applyAlignment="1">
      <alignment horizontal="center" vertical="top"/>
    </xf>
    <xf numFmtId="164" fontId="7" fillId="10" borderId="11" xfId="0" applyFont="1" applyFill="1" applyBorder="1" applyAlignment="1">
      <alignment horizontal="center"/>
    </xf>
    <xf numFmtId="164" fontId="7" fillId="10" borderId="12" xfId="0" applyFont="1" applyFill="1" applyBorder="1" applyAlignment="1">
      <alignment horizontal="center"/>
    </xf>
    <xf numFmtId="164" fontId="7" fillId="10" borderId="13" xfId="0" applyFont="1" applyFill="1" applyBorder="1" applyAlignment="1">
      <alignment horizontal="center"/>
    </xf>
    <xf numFmtId="164" fontId="45" fillId="0" borderId="0" xfId="0" applyFont="1" applyAlignment="1">
      <alignment horizontal="right"/>
    </xf>
    <xf numFmtId="0" fontId="8" fillId="0" borderId="29" xfId="0" applyNumberFormat="1" applyFont="1" applyBorder="1" applyAlignment="1">
      <alignment vertical="center" wrapText="1"/>
    </xf>
    <xf numFmtId="164" fontId="5" fillId="0" borderId="30" xfId="0" applyFont="1" applyBorder="1" applyAlignment="1">
      <alignment vertical="center" wrapText="1"/>
    </xf>
    <xf numFmtId="164" fontId="5" fillId="0" borderId="31" xfId="0" applyFont="1" applyBorder="1" applyAlignment="1">
      <alignment vertical="center" wrapText="1"/>
    </xf>
    <xf numFmtId="0" fontId="45" fillId="9" borderId="3" xfId="0" applyNumberFormat="1" applyFont="1" applyFill="1" applyBorder="1" applyAlignment="1">
      <alignment horizontal="center" vertical="center"/>
    </xf>
    <xf numFmtId="0" fontId="45" fillId="9" borderId="2" xfId="0" applyNumberFormat="1" applyFont="1" applyFill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2" xfId="0" applyFont="1" applyBorder="1" applyAlignment="1" applyProtection="1">
      <alignment horizontal="center" vertical="center"/>
      <protection locked="0"/>
    </xf>
    <xf numFmtId="164" fontId="45" fillId="0" borderId="6" xfId="0" applyFont="1" applyBorder="1" applyAlignment="1">
      <alignment horizontal="center" vertical="top"/>
    </xf>
    <xf numFmtId="2" fontId="7" fillId="10" borderId="3" xfId="0" applyNumberFormat="1" applyFont="1" applyFill="1" applyBorder="1" applyAlignment="1">
      <alignment horizontal="right" vertical="center"/>
    </xf>
    <xf numFmtId="2" fontId="7" fillId="10" borderId="1" xfId="0" applyNumberFormat="1" applyFont="1" applyFill="1" applyBorder="1" applyAlignment="1">
      <alignment horizontal="right" vertical="center"/>
    </xf>
    <xf numFmtId="2" fontId="7" fillId="10" borderId="2" xfId="0" applyNumberFormat="1" applyFont="1" applyFill="1" applyBorder="1" applyAlignment="1">
      <alignment horizontal="right" vertical="center"/>
    </xf>
    <xf numFmtId="164" fontId="49" fillId="0" borderId="0" xfId="0" applyFont="1" applyAlignment="1">
      <alignment horizontal="center"/>
    </xf>
    <xf numFmtId="164" fontId="50" fillId="0" borderId="0" xfId="0" applyFont="1" applyAlignment="1">
      <alignment horizont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164" fontId="26" fillId="8" borderId="3" xfId="0" applyFont="1" applyFill="1" applyBorder="1" applyAlignment="1">
      <alignment horizontal="center" vertical="center"/>
    </xf>
    <xf numFmtId="164" fontId="26" fillId="8" borderId="1" xfId="0" applyFont="1" applyFill="1" applyBorder="1" applyAlignment="1">
      <alignment horizontal="center" vertical="center"/>
    </xf>
    <xf numFmtId="164" fontId="26" fillId="8" borderId="2" xfId="0" applyFont="1" applyFill="1" applyBorder="1" applyAlignment="1">
      <alignment horizontal="center" vertical="center"/>
    </xf>
    <xf numFmtId="164" fontId="31" fillId="0" borderId="3" xfId="0" applyFont="1" applyBorder="1" applyAlignment="1" applyProtection="1">
      <alignment horizontal="left" vertical="center"/>
      <protection locked="0"/>
    </xf>
    <xf numFmtId="164" fontId="31" fillId="0" borderId="1" xfId="0" applyFont="1" applyBorder="1" applyAlignment="1" applyProtection="1">
      <alignment horizontal="left" vertical="center"/>
      <protection locked="0"/>
    </xf>
    <xf numFmtId="164" fontId="31" fillId="0" borderId="2" xfId="0" applyFont="1" applyBorder="1" applyAlignment="1" applyProtection="1">
      <alignment horizontal="left" vertical="center"/>
      <protection locked="0"/>
    </xf>
    <xf numFmtId="0" fontId="27" fillId="0" borderId="6" xfId="4" applyFont="1" applyBorder="1" applyAlignment="1">
      <alignment horizontal="right"/>
    </xf>
    <xf numFmtId="0" fontId="32" fillId="0" borderId="3" xfId="3" applyFont="1" applyBorder="1" applyAlignment="1">
      <alignment horizontal="left" vertical="center"/>
      <protection locked="0"/>
    </xf>
    <xf numFmtId="0" fontId="21" fillId="0" borderId="3" xfId="0" applyNumberFormat="1" applyFont="1" applyBorder="1" applyAlignment="1" applyProtection="1">
      <alignment horizontal="left" vertical="center"/>
      <protection locked="0"/>
    </xf>
    <xf numFmtId="164" fontId="6" fillId="0" borderId="1" xfId="0" applyFont="1" applyBorder="1" applyAlignment="1" applyProtection="1">
      <alignment horizontal="left" vertical="center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0" fontId="27" fillId="0" borderId="6" xfId="4" applyFont="1" applyBorder="1" applyAlignment="1">
      <alignment horizontal="left"/>
    </xf>
    <xf numFmtId="164" fontId="31" fillId="0" borderId="1" xfId="0" applyFont="1" applyBorder="1" applyAlignment="1" applyProtection="1">
      <alignment horizontal="center" vertical="center"/>
      <protection locked="0"/>
    </xf>
    <xf numFmtId="164" fontId="31" fillId="0" borderId="2" xfId="0" applyFont="1" applyBorder="1" applyAlignment="1" applyProtection="1">
      <alignment horizontal="center" vertical="center"/>
      <protection locked="0"/>
    </xf>
    <xf numFmtId="164" fontId="31" fillId="0" borderId="3" xfId="0" applyFont="1" applyBorder="1" applyAlignment="1" applyProtection="1">
      <alignment horizontal="center" vertical="center"/>
      <protection locked="0"/>
    </xf>
    <xf numFmtId="0" fontId="30" fillId="0" borderId="3" xfId="0" applyNumberFormat="1" applyFont="1" applyBorder="1" applyAlignment="1" applyProtection="1">
      <alignment horizontal="center"/>
      <protection locked="0"/>
    </xf>
    <xf numFmtId="0" fontId="30" fillId="0" borderId="1" xfId="0" applyNumberFormat="1" applyFont="1" applyBorder="1" applyAlignment="1" applyProtection="1">
      <alignment horizontal="center"/>
      <protection locked="0"/>
    </xf>
    <xf numFmtId="164" fontId="8" fillId="10" borderId="3" xfId="0" applyFont="1" applyFill="1" applyBorder="1" applyAlignment="1">
      <alignment horizontal="center"/>
    </xf>
    <xf numFmtId="164" fontId="8" fillId="10" borderId="2" xfId="0" applyFont="1" applyFill="1" applyBorder="1" applyAlignment="1">
      <alignment horizontal="center"/>
    </xf>
    <xf numFmtId="164" fontId="45" fillId="0" borderId="0" xfId="0" applyFont="1" applyAlignment="1">
      <alignment horizontal="center" vertical="top"/>
    </xf>
    <xf numFmtId="1" fontId="7" fillId="10" borderId="3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1" fontId="7" fillId="10" borderId="13" xfId="0" applyNumberFormat="1" applyFont="1" applyFill="1" applyBorder="1" applyAlignment="1">
      <alignment horizontal="center"/>
    </xf>
    <xf numFmtId="164" fontId="37" fillId="11" borderId="9" xfId="0" applyFont="1" applyFill="1" applyBorder="1" applyAlignment="1">
      <alignment horizontal="center"/>
    </xf>
    <xf numFmtId="164" fontId="37" fillId="11" borderId="0" xfId="0" applyFont="1" applyFill="1" applyAlignment="1">
      <alignment horizontal="center"/>
    </xf>
    <xf numFmtId="164" fontId="37" fillId="11" borderId="18" xfId="0" applyFont="1" applyFill="1" applyBorder="1" applyAlignment="1">
      <alignment horizontal="center"/>
    </xf>
    <xf numFmtId="169" fontId="8" fillId="0" borderId="3" xfId="0" applyNumberFormat="1" applyFont="1" applyBorder="1" applyAlignment="1" applyProtection="1">
      <alignment horizontal="left" vertical="top" wrapText="1"/>
      <protection locked="0"/>
    </xf>
    <xf numFmtId="169" fontId="8" fillId="0" borderId="1" xfId="0" applyNumberFormat="1" applyFont="1" applyBorder="1" applyAlignment="1" applyProtection="1">
      <alignment horizontal="left" vertical="top" wrapText="1"/>
      <protection locked="0"/>
    </xf>
    <xf numFmtId="169" fontId="8" fillId="0" borderId="2" xfId="0" applyNumberFormat="1" applyFont="1" applyBorder="1" applyAlignment="1" applyProtection="1">
      <alignment horizontal="left" vertical="top" wrapText="1"/>
      <protection locked="0"/>
    </xf>
    <xf numFmtId="164" fontId="43" fillId="8" borderId="3" xfId="0" applyFont="1" applyFill="1" applyBorder="1" applyAlignment="1">
      <alignment horizontal="center" vertical="center"/>
    </xf>
    <xf numFmtId="164" fontId="43" fillId="8" borderId="1" xfId="0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64" fontId="40" fillId="0" borderId="34" xfId="0" applyFont="1" applyBorder="1" applyAlignment="1">
      <alignment horizontal="left" vertical="center"/>
    </xf>
    <xf numFmtId="164" fontId="40" fillId="0" borderId="36" xfId="0" applyFont="1" applyBorder="1" applyAlignment="1">
      <alignment horizontal="left" vertical="center"/>
    </xf>
    <xf numFmtId="164" fontId="40" fillId="0" borderId="35" xfId="0" applyFont="1" applyBorder="1" applyAlignment="1">
      <alignment horizontal="left" vertical="center"/>
    </xf>
    <xf numFmtId="0" fontId="40" fillId="0" borderId="14" xfId="0" applyNumberFormat="1" applyFont="1" applyBorder="1" applyAlignment="1">
      <alignment horizontal="left" vertical="center" wrapText="1"/>
    </xf>
    <xf numFmtId="164" fontId="5" fillId="0" borderId="17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 vertical="center" wrapText="1"/>
    </xf>
    <xf numFmtId="0" fontId="8" fillId="10" borderId="3" xfId="0" applyNumberFormat="1" applyFont="1" applyFill="1" applyBorder="1" applyAlignment="1">
      <alignment horizontal="center"/>
    </xf>
    <xf numFmtId="0" fontId="8" fillId="10" borderId="2" xfId="0" applyNumberFormat="1" applyFont="1" applyFill="1" applyBorder="1" applyAlignment="1">
      <alignment horizontal="center"/>
    </xf>
    <xf numFmtId="1" fontId="7" fillId="10" borderId="5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</cellXfs>
  <cellStyles count="14">
    <cellStyle name="Comma" xfId="1" builtinId="3"/>
    <cellStyle name="Currency" xfId="2" builtinId="4"/>
    <cellStyle name="Followed Hyperlink" xfId="12" builtinId="9" hidden="1"/>
    <cellStyle name="Followed Hyperlink" xfId="13" builtinId="9" hidden="1"/>
    <cellStyle name="Followed Hyperlink" xfId="11" builtinId="9" hidden="1"/>
    <cellStyle name="Followed Hyperlink" xfId="10" builtinId="9" hidden="1"/>
    <cellStyle name="Hyperlink" xfId="3" builtinId="8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_05 F US Quote Sheet (5.11.05)" xfId="4" xr:uid="{00000000-0005-0000-0000-00000B000000}"/>
    <cellStyle name="Normal_LVPPK96" xfId="5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colors>
    <mruColors>
      <color rgb="FF005493"/>
      <color rgb="FF750030"/>
      <color rgb="FF4B3B4B"/>
      <color rgb="FFFF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595469255594E-2"/>
          <c:y val="2.5252843394575699E-2"/>
          <c:w val="0.90169902912621402"/>
          <c:h val="0.851517671394623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Reports!$AM$14:$AR$14</c:f>
              <c:numCache>
                <c:formatCode>m/d;@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Reports!$AM$15:$AR$15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5-4414-B321-CACCF3CD2B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5296688"/>
        <c:axId val="1511108768"/>
      </c:barChart>
      <c:dateAx>
        <c:axId val="149529668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1000" b="0" i="0" u="none" strike="noStrike" baseline="3000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1108768"/>
        <c:crosses val="autoZero"/>
        <c:auto val="1"/>
        <c:lblOffset val="100"/>
        <c:baseTimeUnit val="days"/>
      </c:dateAx>
      <c:valAx>
        <c:axId val="15111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5296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95" r="0.70000000000000095" t="0.75000000000001299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/>
              <a:t>Total Order Breakdown</a:t>
            </a:r>
          </a:p>
        </c:rich>
      </c:tx>
      <c:layout>
        <c:manualLayout>
          <c:xMode val="edge"/>
          <c:yMode val="edge"/>
          <c:x val="0.38880852857387299"/>
          <c:y val="1.2609684474532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05687427757701"/>
          <c:y val="0.22482839824703599"/>
          <c:w val="0.67662726465762502"/>
          <c:h val="0.60080237840642203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29581318085198E-2"/>
                  <c:y val="-8.31304247569753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25-4398-AFAD-1336D350BB6B}"/>
                </c:ext>
              </c:extLst>
            </c:dLbl>
            <c:dLbl>
              <c:idx val="7"/>
              <c:layout>
                <c:manualLayout>
                  <c:x val="-2.8625282840782099E-2"/>
                  <c:y val="-0.12610816842543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5-4398-AFAD-1336D350BB6B}"/>
                </c:ext>
              </c:extLst>
            </c:dLbl>
            <c:dLbl>
              <c:idx val="8"/>
              <c:layout>
                <c:manualLayout>
                  <c:x val="3.2782854804376101E-2"/>
                  <c:y val="-9.2339941257359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5-4398-AFAD-1336D350BB6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Reports!$AM$19:$AM$44</c:f>
              <c:strCache>
                <c:ptCount val="26"/>
                <c:pt idx="0">
                  <c:v>Astilbe</c:v>
                </c:pt>
                <c:pt idx="1">
                  <c:v>Coreopsis</c:v>
                </c:pt>
                <c:pt idx="2">
                  <c:v>Clematis</c:v>
                </c:pt>
                <c:pt idx="3">
                  <c:v>Dianthus</c:v>
                </c:pt>
                <c:pt idx="4">
                  <c:v>Dicentra</c:v>
                </c:pt>
                <c:pt idx="5">
                  <c:v>Echinacea</c:v>
                </c:pt>
                <c:pt idx="6">
                  <c:v>Ferns</c:v>
                </c:pt>
                <c:pt idx="7">
                  <c:v>Geraniums</c:v>
                </c:pt>
                <c:pt idx="8">
                  <c:v>Grasses</c:v>
                </c:pt>
                <c:pt idx="9">
                  <c:v>Hemerocallis</c:v>
                </c:pt>
                <c:pt idx="10">
                  <c:v>Heuchera</c:v>
                </c:pt>
                <c:pt idx="11">
                  <c:v>Hosta</c:v>
                </c:pt>
                <c:pt idx="12">
                  <c:v>Iris (all species)</c:v>
                </c:pt>
                <c:pt idx="13">
                  <c:v>Peony</c:v>
                </c:pt>
                <c:pt idx="14">
                  <c:v>Peony Tree</c:v>
                </c:pt>
                <c:pt idx="15">
                  <c:v>Phlox (tall + creeping)</c:v>
                </c:pt>
                <c:pt idx="16">
                  <c:v>Rudbeckia</c:v>
                </c:pt>
                <c:pt idx="17">
                  <c:v>Salvia</c:v>
                </c:pt>
                <c:pt idx="18">
                  <c:v>Sedum</c:v>
                </c:pt>
                <c:pt idx="19">
                  <c:v>Veronica</c:v>
                </c:pt>
                <c:pt idx="20">
                  <c:v>Lilies</c:v>
                </c:pt>
                <c:pt idx="21">
                  <c:v>Dahlia</c:v>
                </c:pt>
                <c:pt idx="22">
                  <c:v>Canna</c:v>
                </c:pt>
                <c:pt idx="23">
                  <c:v>Calla</c:v>
                </c:pt>
                <c:pt idx="24">
                  <c:v>Fruits and Vegetabes</c:v>
                </c:pt>
                <c:pt idx="25">
                  <c:v>Perennials A-Z</c:v>
                </c:pt>
              </c:strCache>
            </c:strRef>
          </c:cat>
          <c:val>
            <c:numRef>
              <c:f>Reports!$AN$19:$AN$44</c:f>
              <c:numCache>
                <c:formatCode>0000#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5-4398-AFAD-1336D350BB6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907266988130701"/>
          <c:y val="1.7504469661069201E-2"/>
          <c:w val="0.15752144120670999"/>
          <c:h val="0.826602274729261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95" r="0.70000000000000095" t="0.75000000000001299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499533</xdr:colOff>
      <xdr:row>0</xdr:row>
      <xdr:rowOff>127000</xdr:rowOff>
    </xdr:from>
    <xdr:to>
      <xdr:col>7</xdr:col>
      <xdr:colOff>313266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0D647D-27B6-2C43-9C93-2D2921045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866" y="127000"/>
          <a:ext cx="30480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104775</xdr:rowOff>
    </xdr:from>
    <xdr:to>
      <xdr:col>17</xdr:col>
      <xdr:colOff>485775</xdr:colOff>
      <xdr:row>53</xdr:row>
      <xdr:rowOff>104774</xdr:rowOff>
    </xdr:to>
    <xdr:graphicFrame macro="">
      <xdr:nvGraphicFramePr>
        <xdr:cNvPr id="4271" name="Chart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114300</xdr:rowOff>
    </xdr:from>
    <xdr:to>
      <xdr:col>17</xdr:col>
      <xdr:colOff>504825</xdr:colOff>
      <xdr:row>86</xdr:row>
      <xdr:rowOff>133351</xdr:rowOff>
    </xdr:to>
    <xdr:graphicFrame macro="">
      <xdr:nvGraphicFramePr>
        <xdr:cNvPr id="4272" name="Chart 2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0.31678</cdr:x>
      <cdr:y>0.92727</cdr:y>
    </cdr:from>
    <cdr:to>
      <cdr:x>0.64202</cdr:x>
      <cdr:y>0.98788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00CF12E-80CA-4011-BD79-472D27B0E4C0}"/>
            </a:ext>
          </a:extLst>
        </cdr:cNvPr>
        <cdr:cNvSpPr txBox="1"/>
      </cdr:nvSpPr>
      <cdr:spPr>
        <a:xfrm xmlns:a="http://schemas.openxmlformats.org/drawingml/2006/main">
          <a:off x="2477198" y="2914650"/>
          <a:ext cx="254338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</a:rPr>
            <a:t>Total Perennials</a:t>
          </a:r>
          <a:r>
            <a:rPr lang="en-US" sz="1000" b="1" baseline="0">
              <a:latin typeface="+mn-lt"/>
            </a:rPr>
            <a:t> Per Ship Date</a:t>
          </a:r>
        </a:p>
        <a:p xmlns:a="http://schemas.openxmlformats.org/drawingml/2006/main">
          <a:pPr algn="ctr"/>
          <a:endParaRPr lang="en-US" sz="12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Y75"/>
  <sheetViews>
    <sheetView showGridLines="0" showZeros="0" tabSelected="1" zoomScale="150" zoomScaleNormal="150" zoomScaleSheetLayoutView="75" zoomScalePageLayoutView="131" workbookViewId="0">
      <selection activeCell="B8" sqref="B8:E8"/>
    </sheetView>
  </sheetViews>
  <sheetFormatPr baseColWidth="10" defaultColWidth="11.5" defaultRowHeight="12" x14ac:dyDescent="0.15"/>
  <cols>
    <col min="1" max="1" width="23.5" style="95" customWidth="1"/>
    <col min="2" max="2" width="3.83203125" style="122" customWidth="1"/>
    <col min="3" max="3" width="3.83203125" style="118" customWidth="1"/>
    <col min="4" max="4" width="9.1640625" style="123" customWidth="1"/>
    <col min="5" max="5" width="23.83203125" style="120" customWidth="1"/>
    <col min="6" max="6" width="4.83203125" style="96" customWidth="1"/>
    <col min="7" max="7" width="13.6640625" style="96" bestFit="1" customWidth="1"/>
    <col min="8" max="9" width="5.83203125" style="96" customWidth="1"/>
    <col min="10" max="10" width="0.5" style="96" customWidth="1"/>
    <col min="11" max="11" width="5.6640625" style="96" customWidth="1"/>
    <col min="12" max="12" width="0.83203125" style="96" customWidth="1"/>
    <col min="13" max="13" width="6.5" style="96" bestFit="1" customWidth="1"/>
    <col min="14" max="14" width="0.5" style="96" customWidth="1"/>
    <col min="15" max="15" width="5.6640625" style="96" customWidth="1"/>
    <col min="16" max="16" width="0.5" style="96" customWidth="1"/>
    <col min="17" max="17" width="5.6640625" style="96" customWidth="1"/>
    <col min="18" max="18" width="0.5" style="96" customWidth="1"/>
    <col min="19" max="19" width="5.6640625" style="96" customWidth="1"/>
    <col min="20" max="20" width="6.1640625" style="121" customWidth="1"/>
    <col min="21" max="21" width="3.6640625" style="96" customWidth="1"/>
    <col min="22" max="22" width="11" style="128" hidden="1" customWidth="1"/>
    <col min="23" max="23" width="28" style="95" customWidth="1"/>
    <col min="24" max="24" width="11.5" style="95" customWidth="1"/>
    <col min="25" max="16384" width="11.5" style="95"/>
  </cols>
  <sheetData>
    <row r="1" spans="1:25" s="167" customFormat="1" ht="16" customHeight="1" x14ac:dyDescent="0.3">
      <c r="A1" s="164" t="s">
        <v>0</v>
      </c>
      <c r="B1" s="99"/>
      <c r="C1" s="172"/>
      <c r="D1" s="173"/>
      <c r="E1" s="99"/>
      <c r="F1" s="1"/>
      <c r="G1" s="2"/>
      <c r="H1" s="2"/>
      <c r="I1" s="2"/>
      <c r="J1" s="1"/>
      <c r="K1" s="174"/>
      <c r="L1" s="174"/>
      <c r="M1" s="1"/>
      <c r="N1" s="2"/>
      <c r="O1" s="2"/>
      <c r="P1" s="98"/>
      <c r="Q1" s="98"/>
      <c r="R1" s="98"/>
      <c r="S1" s="165"/>
      <c r="T1" s="134">
        <v>1</v>
      </c>
      <c r="U1" s="1"/>
      <c r="V1" s="1"/>
      <c r="W1" s="166"/>
      <c r="X1" s="166"/>
      <c r="Y1" s="166"/>
    </row>
    <row r="2" spans="1:25" ht="16" customHeight="1" x14ac:dyDescent="0.3">
      <c r="A2" s="168" t="s">
        <v>1</v>
      </c>
      <c r="B2" s="175"/>
      <c r="C2" s="3"/>
      <c r="D2" s="173"/>
      <c r="E2" s="99"/>
      <c r="F2" s="176"/>
      <c r="G2" s="177"/>
      <c r="H2" s="98"/>
      <c r="I2" s="98"/>
      <c r="J2" s="5"/>
      <c r="K2" s="178"/>
      <c r="L2" s="178"/>
      <c r="M2" s="5"/>
      <c r="N2" s="98"/>
      <c r="O2" s="98"/>
      <c r="P2" s="98"/>
      <c r="Q2" s="98"/>
      <c r="R2" s="100"/>
      <c r="S2" s="169" t="s">
        <v>2</v>
      </c>
      <c r="T2" s="134">
        <v>1</v>
      </c>
      <c r="U2" s="1"/>
      <c r="V2" s="170"/>
      <c r="W2" s="1"/>
      <c r="X2" s="1"/>
      <c r="Y2" s="1"/>
    </row>
    <row r="3" spans="1:25" ht="16" customHeight="1" x14ac:dyDescent="0.3">
      <c r="A3" s="168" t="s">
        <v>3</v>
      </c>
      <c r="B3" s="85"/>
      <c r="C3" s="3"/>
      <c r="D3" s="173"/>
      <c r="E3" s="2"/>
      <c r="F3" s="2"/>
      <c r="G3" s="2"/>
      <c r="H3" s="2"/>
      <c r="I3" s="2"/>
      <c r="J3" s="2"/>
      <c r="K3" s="174"/>
      <c r="L3" s="174"/>
      <c r="M3" s="2"/>
      <c r="N3" s="2"/>
      <c r="O3" s="2"/>
      <c r="P3" s="98"/>
      <c r="Q3" s="98"/>
      <c r="R3" s="172"/>
      <c r="S3" s="169" t="s">
        <v>4</v>
      </c>
      <c r="T3" s="134">
        <v>1</v>
      </c>
      <c r="U3" s="1"/>
      <c r="V3" s="170"/>
      <c r="W3" s="1"/>
      <c r="X3" s="1"/>
      <c r="Y3" s="97"/>
    </row>
    <row r="4" spans="1:25" ht="16" customHeight="1" x14ac:dyDescent="0.3">
      <c r="A4" s="168" t="s">
        <v>5</v>
      </c>
      <c r="B4" s="179"/>
      <c r="C4" s="100"/>
      <c r="D4" s="173"/>
      <c r="E4" s="97"/>
      <c r="F4" s="1"/>
      <c r="G4" s="2"/>
      <c r="H4" s="2"/>
      <c r="I4" s="2"/>
      <c r="J4" s="1"/>
      <c r="K4" s="174"/>
      <c r="L4" s="174"/>
      <c r="M4" s="1"/>
      <c r="N4" s="2"/>
      <c r="O4" s="2"/>
      <c r="P4" s="98"/>
      <c r="Q4" s="98"/>
      <c r="R4" s="98"/>
      <c r="S4" s="169" t="s">
        <v>6</v>
      </c>
      <c r="T4" s="134">
        <v>1</v>
      </c>
      <c r="U4" s="1"/>
      <c r="V4" s="100"/>
      <c r="W4" s="1"/>
      <c r="X4" s="1"/>
      <c r="Y4" s="97"/>
    </row>
    <row r="5" spans="1:25" ht="19" customHeight="1" x14ac:dyDescent="0.3">
      <c r="A5" s="135"/>
      <c r="B5" s="99"/>
      <c r="C5" s="172"/>
      <c r="D5" s="173"/>
      <c r="E5" s="99"/>
      <c r="F5" s="1"/>
      <c r="G5" s="2"/>
      <c r="H5" s="2"/>
      <c r="I5" s="2"/>
      <c r="J5" s="1"/>
      <c r="K5" s="174"/>
      <c r="L5" s="174"/>
      <c r="M5" s="1"/>
      <c r="N5" s="2"/>
      <c r="O5" s="2"/>
      <c r="P5" s="98"/>
      <c r="Q5" s="98"/>
      <c r="R5" s="98"/>
      <c r="S5" s="184"/>
      <c r="T5" s="134">
        <v>1</v>
      </c>
      <c r="U5" s="133"/>
      <c r="V5" s="137"/>
      <c r="W5" s="171"/>
      <c r="X5" s="1"/>
      <c r="Y5" s="1"/>
    </row>
    <row r="6" spans="1:25" s="106" customFormat="1" ht="18" customHeight="1" x14ac:dyDescent="0.2">
      <c r="A6" s="256" t="s">
        <v>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8"/>
      <c r="T6" s="134">
        <v>1</v>
      </c>
      <c r="U6" s="134"/>
      <c r="V6" s="139"/>
      <c r="W6" s="140"/>
      <c r="X6" s="141"/>
      <c r="Y6" s="141"/>
    </row>
    <row r="7" spans="1:25" ht="18.75" customHeight="1" x14ac:dyDescent="0.2">
      <c r="A7" s="107" t="s">
        <v>8</v>
      </c>
      <c r="B7" s="108"/>
      <c r="C7" s="109"/>
      <c r="D7" s="109"/>
      <c r="E7" s="262"/>
      <c r="F7" s="262"/>
      <c r="G7" s="267" t="s">
        <v>9</v>
      </c>
      <c r="H7" s="267"/>
      <c r="I7" s="185"/>
      <c r="J7" s="109"/>
      <c r="K7" s="109"/>
      <c r="L7" s="109"/>
      <c r="M7" s="109"/>
      <c r="N7" s="142"/>
      <c r="O7" s="109"/>
      <c r="P7" s="142"/>
      <c r="Q7" s="142"/>
      <c r="R7" s="110"/>
      <c r="S7" s="111"/>
      <c r="T7" s="134">
        <v>1</v>
      </c>
      <c r="U7" s="133"/>
      <c r="V7" s="137"/>
      <c r="W7" s="138"/>
      <c r="X7" s="1"/>
      <c r="Y7" s="1"/>
    </row>
    <row r="8" spans="1:25" ht="15" customHeight="1" x14ac:dyDescent="0.2">
      <c r="A8" s="112" t="s">
        <v>10</v>
      </c>
      <c r="B8" s="264"/>
      <c r="C8" s="265"/>
      <c r="D8" s="265"/>
      <c r="E8" s="266"/>
      <c r="F8" s="112"/>
      <c r="G8" s="112" t="s">
        <v>10</v>
      </c>
      <c r="H8" s="259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1"/>
      <c r="T8" s="134">
        <v>1</v>
      </c>
      <c r="U8" s="133"/>
      <c r="V8" s="137"/>
      <c r="W8" s="138"/>
      <c r="X8" s="1"/>
      <c r="Y8" s="1"/>
    </row>
    <row r="9" spans="1:25" ht="15" customHeight="1" x14ac:dyDescent="0.2">
      <c r="A9" s="112" t="s">
        <v>11</v>
      </c>
      <c r="B9" s="264"/>
      <c r="C9" s="265"/>
      <c r="D9" s="265"/>
      <c r="E9" s="266"/>
      <c r="F9" s="112"/>
      <c r="G9" s="112" t="s">
        <v>11</v>
      </c>
      <c r="H9" s="259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1"/>
      <c r="T9" s="134">
        <v>1</v>
      </c>
      <c r="U9" s="133"/>
      <c r="V9" s="137"/>
      <c r="W9" s="138"/>
      <c r="X9" s="1"/>
      <c r="Y9" s="1"/>
    </row>
    <row r="10" spans="1:25" ht="15" customHeight="1" x14ac:dyDescent="0.2">
      <c r="A10" s="112" t="s">
        <v>12</v>
      </c>
      <c r="B10" s="264"/>
      <c r="C10" s="265"/>
      <c r="D10" s="265"/>
      <c r="E10" s="266"/>
      <c r="F10" s="112"/>
      <c r="G10" s="112" t="s">
        <v>12</v>
      </c>
      <c r="H10" s="259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1"/>
      <c r="T10" s="134">
        <v>1</v>
      </c>
      <c r="U10" s="133"/>
      <c r="V10" s="137"/>
      <c r="W10" s="138"/>
      <c r="X10" s="1"/>
      <c r="Y10" s="1"/>
    </row>
    <row r="11" spans="1:25" ht="15" customHeight="1" x14ac:dyDescent="0.2">
      <c r="A11" s="112" t="s">
        <v>13</v>
      </c>
      <c r="B11" s="271"/>
      <c r="C11" s="272"/>
      <c r="D11" s="204" t="s">
        <v>14</v>
      </c>
      <c r="E11" s="201"/>
      <c r="F11" s="112"/>
      <c r="G11" s="112" t="s">
        <v>13</v>
      </c>
      <c r="H11" s="270"/>
      <c r="I11" s="268"/>
      <c r="J11" s="268"/>
      <c r="K11" s="268"/>
      <c r="L11" s="268"/>
      <c r="M11" s="268"/>
      <c r="N11" s="205"/>
      <c r="O11" s="204" t="s">
        <v>14</v>
      </c>
      <c r="P11" s="268"/>
      <c r="Q11" s="268"/>
      <c r="R11" s="268"/>
      <c r="S11" s="269"/>
      <c r="T11" s="134">
        <v>1</v>
      </c>
      <c r="U11" s="133"/>
      <c r="V11" s="137"/>
      <c r="W11" s="138"/>
      <c r="X11" s="1"/>
      <c r="Y11" s="1"/>
    </row>
    <row r="12" spans="1:25" ht="15" customHeight="1" x14ac:dyDescent="0.2">
      <c r="A12" s="112" t="s">
        <v>15</v>
      </c>
      <c r="B12" s="264"/>
      <c r="C12" s="265"/>
      <c r="D12" s="265"/>
      <c r="E12" s="266"/>
      <c r="F12" s="112"/>
      <c r="G12" s="112" t="s">
        <v>15</v>
      </c>
      <c r="H12" s="259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1"/>
      <c r="T12" s="134">
        <v>1</v>
      </c>
      <c r="U12" s="133"/>
      <c r="V12" s="137"/>
      <c r="W12" s="138"/>
      <c r="X12" s="1"/>
      <c r="Y12" s="1"/>
    </row>
    <row r="13" spans="1:25" ht="15" customHeight="1" x14ac:dyDescent="0.2">
      <c r="A13" s="112" t="s">
        <v>16</v>
      </c>
      <c r="B13" s="264"/>
      <c r="C13" s="265"/>
      <c r="D13" s="265"/>
      <c r="E13" s="266"/>
      <c r="F13" s="112"/>
      <c r="G13" s="112" t="s">
        <v>16</v>
      </c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1"/>
      <c r="T13" s="134">
        <v>1</v>
      </c>
      <c r="U13" s="133"/>
      <c r="V13" s="137"/>
      <c r="W13" s="138"/>
      <c r="X13" s="1"/>
      <c r="Y13" s="1"/>
    </row>
    <row r="14" spans="1:25" ht="15" customHeight="1" x14ac:dyDescent="0.2">
      <c r="A14" s="112" t="s">
        <v>17</v>
      </c>
      <c r="B14" s="263"/>
      <c r="C14" s="260"/>
      <c r="D14" s="260"/>
      <c r="E14" s="261"/>
      <c r="F14" s="112"/>
      <c r="G14" s="112" t="s">
        <v>17</v>
      </c>
      <c r="H14" s="259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1"/>
      <c r="T14" s="134">
        <v>1</v>
      </c>
      <c r="U14" s="133"/>
      <c r="V14" s="137"/>
      <c r="W14" s="138"/>
      <c r="X14" s="1"/>
      <c r="Y14" s="1"/>
    </row>
    <row r="15" spans="1:25" ht="15" customHeight="1" x14ac:dyDescent="0.2">
      <c r="A15" s="112" t="s">
        <v>18</v>
      </c>
      <c r="B15" s="264"/>
      <c r="C15" s="265"/>
      <c r="D15" s="265"/>
      <c r="E15" s="266"/>
      <c r="F15" s="112"/>
      <c r="G15" s="112" t="s">
        <v>18</v>
      </c>
      <c r="H15" s="259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1"/>
      <c r="T15" s="134">
        <v>1</v>
      </c>
      <c r="U15" s="133"/>
      <c r="V15" s="137"/>
      <c r="W15" s="138"/>
      <c r="X15" s="1"/>
      <c r="Y15" s="1" t="s">
        <v>19</v>
      </c>
    </row>
    <row r="16" spans="1:25" ht="7.5" customHeight="1" x14ac:dyDescent="0.3">
      <c r="A16" s="135"/>
      <c r="B16" s="101"/>
      <c r="C16" s="143"/>
      <c r="D16" s="102"/>
      <c r="E16" s="103"/>
      <c r="F16" s="104"/>
      <c r="G16" s="104"/>
      <c r="H16" s="104"/>
      <c r="I16" s="104"/>
      <c r="J16" s="104"/>
      <c r="K16" s="104"/>
      <c r="L16" s="104"/>
      <c r="M16" s="104"/>
      <c r="N16" s="136"/>
      <c r="O16" s="104"/>
      <c r="P16" s="136"/>
      <c r="Q16" s="136"/>
      <c r="R16" s="113"/>
      <c r="S16" s="105"/>
      <c r="T16" s="134">
        <v>1</v>
      </c>
      <c r="U16" s="133"/>
      <c r="V16" s="137"/>
      <c r="W16" s="138"/>
      <c r="X16" s="1"/>
      <c r="Y16" s="1"/>
    </row>
    <row r="17" spans="1:25" ht="15" customHeight="1" x14ac:dyDescent="0.15">
      <c r="A17" s="186" t="s">
        <v>20</v>
      </c>
      <c r="B17" s="296" t="s">
        <v>21</v>
      </c>
      <c r="C17" s="297"/>
      <c r="D17" s="187" t="s">
        <v>22</v>
      </c>
      <c r="E17" s="186" t="s">
        <v>23</v>
      </c>
      <c r="F17" s="273" t="s">
        <v>24</v>
      </c>
      <c r="G17" s="274"/>
      <c r="H17" s="224" t="s">
        <v>25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6"/>
      <c r="T17" s="134">
        <v>1</v>
      </c>
      <c r="U17" s="133"/>
      <c r="V17" s="144"/>
      <c r="W17" s="138"/>
      <c r="X17" s="1"/>
      <c r="Y17" s="1"/>
    </row>
    <row r="18" spans="1:25" ht="15" customHeight="1" x14ac:dyDescent="0.15">
      <c r="A18" s="145"/>
      <c r="B18" s="242" t="s">
        <v>26</v>
      </c>
      <c r="C18" s="243"/>
      <c r="D18" s="206" t="s">
        <v>27</v>
      </c>
      <c r="E18" s="114"/>
      <c r="F18" s="244"/>
      <c r="G18" s="245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9"/>
      <c r="T18" s="134">
        <v>1</v>
      </c>
      <c r="U18" s="133"/>
      <c r="V18" s="144"/>
      <c r="W18" s="138"/>
      <c r="X18" s="1"/>
      <c r="Y18" s="1"/>
    </row>
    <row r="19" spans="1:25" ht="14" x14ac:dyDescent="0.15">
      <c r="A19" s="189"/>
      <c r="B19" s="115"/>
      <c r="C19" s="115"/>
      <c r="D19" s="115"/>
      <c r="E19" s="146"/>
      <c r="F19" s="147"/>
      <c r="G19" s="147"/>
      <c r="H19" s="116"/>
      <c r="I19" s="116"/>
      <c r="J19" s="148"/>
      <c r="K19" s="148"/>
      <c r="L19" s="149"/>
      <c r="M19" s="246" t="s">
        <v>28</v>
      </c>
      <c r="N19" s="246"/>
      <c r="O19" s="246"/>
      <c r="P19" s="246"/>
      <c r="Q19" s="246"/>
      <c r="R19" s="246"/>
      <c r="S19" s="246"/>
      <c r="T19" s="134">
        <v>1</v>
      </c>
      <c r="U19" s="133"/>
      <c r="V19" s="144"/>
      <c r="W19" s="138"/>
      <c r="X19" s="1"/>
      <c r="Y19" s="1"/>
    </row>
    <row r="20" spans="1:25" ht="16" customHeight="1" x14ac:dyDescent="0.15">
      <c r="A20" s="250" t="s">
        <v>29</v>
      </c>
      <c r="B20" s="250"/>
      <c r="C20" s="250"/>
      <c r="D20" s="250"/>
      <c r="E20" s="3"/>
      <c r="F20" s="1"/>
      <c r="G20" s="150"/>
      <c r="H20" s="1"/>
      <c r="I20" s="1"/>
      <c r="J20" s="150"/>
      <c r="K20" s="1"/>
      <c r="L20" s="119"/>
      <c r="M20" s="275" t="s">
        <v>30</v>
      </c>
      <c r="N20" s="275"/>
      <c r="O20" s="275"/>
      <c r="P20" s="275"/>
      <c r="Q20" s="275"/>
      <c r="R20" s="275"/>
      <c r="S20" s="275"/>
      <c r="T20" s="133">
        <v>1</v>
      </c>
      <c r="U20" s="1"/>
      <c r="V20" s="3" t="s">
        <v>31</v>
      </c>
      <c r="W20" s="1"/>
      <c r="X20" s="1"/>
      <c r="Y20" s="1"/>
    </row>
    <row r="21" spans="1:25" ht="11" x14ac:dyDescent="0.15">
      <c r="A21" s="251" t="s">
        <v>32</v>
      </c>
      <c r="B21" s="251"/>
      <c r="C21" s="251"/>
      <c r="D21" s="251"/>
      <c r="E21" s="3"/>
      <c r="F21" s="1"/>
      <c r="G21" s="150"/>
      <c r="H21" s="1"/>
      <c r="I21" s="1"/>
      <c r="J21" s="150"/>
      <c r="K21" s="1"/>
      <c r="L21" s="119"/>
      <c r="M21" s="280" t="s">
        <v>33</v>
      </c>
      <c r="N21" s="281"/>
      <c r="O21" s="281"/>
      <c r="P21" s="281"/>
      <c r="Q21" s="281"/>
      <c r="R21" s="281"/>
      <c r="S21" s="282"/>
      <c r="T21" s="133">
        <v>1</v>
      </c>
      <c r="U21" s="1"/>
      <c r="V21" s="3" t="s">
        <v>34</v>
      </c>
      <c r="W21" s="1"/>
      <c r="X21" s="1"/>
      <c r="Y21" s="1"/>
    </row>
    <row r="22" spans="1:25" s="1" customFormat="1" ht="11" x14ac:dyDescent="0.15">
      <c r="A22" s="230" t="s">
        <v>35</v>
      </c>
      <c r="B22" s="230"/>
      <c r="C22" s="230"/>
      <c r="D22" s="230"/>
      <c r="E22" s="146"/>
      <c r="F22" s="147"/>
      <c r="G22" s="238"/>
      <c r="H22" s="238"/>
      <c r="I22" s="238"/>
      <c r="J22" s="238"/>
      <c r="K22" s="238"/>
      <c r="L22" s="160"/>
      <c r="M22" s="232"/>
      <c r="N22" s="233"/>
      <c r="O22" s="234"/>
      <c r="P22" s="117"/>
      <c r="Q22" s="232"/>
      <c r="R22" s="233"/>
      <c r="S22" s="234"/>
      <c r="T22" s="134">
        <v>1</v>
      </c>
      <c r="U22" s="133"/>
      <c r="V22" s="144"/>
      <c r="W22" s="138"/>
    </row>
    <row r="23" spans="1:25" s="1" customFormat="1" ht="11" x14ac:dyDescent="0.15">
      <c r="A23" s="231" t="s">
        <v>36</v>
      </c>
      <c r="B23" s="231"/>
      <c r="C23" s="231"/>
      <c r="D23" s="231"/>
      <c r="E23" s="146"/>
      <c r="F23" s="147"/>
      <c r="G23" s="147"/>
      <c r="H23" s="160"/>
      <c r="I23" s="247" t="s">
        <v>37</v>
      </c>
      <c r="J23" s="248"/>
      <c r="K23" s="248"/>
      <c r="L23" s="249"/>
      <c r="M23" s="161">
        <v>44676</v>
      </c>
      <c r="N23" s="160"/>
      <c r="O23" s="161">
        <v>44683</v>
      </c>
      <c r="P23" s="117"/>
      <c r="Q23" s="161">
        <v>44690</v>
      </c>
      <c r="R23" s="117"/>
      <c r="S23" s="161">
        <v>44697</v>
      </c>
      <c r="T23" s="134">
        <v>1</v>
      </c>
      <c r="U23" s="133"/>
      <c r="V23" s="144"/>
      <c r="W23" s="138"/>
    </row>
    <row r="24" spans="1:25" ht="12" customHeight="1" x14ac:dyDescent="0.15">
      <c r="A24" s="151"/>
      <c r="B24" s="298"/>
      <c r="C24" s="299"/>
      <c r="D24" s="188"/>
      <c r="E24" s="152"/>
      <c r="F24" s="152"/>
      <c r="G24" s="153"/>
      <c r="H24" s="276" t="s">
        <v>38</v>
      </c>
      <c r="I24" s="277"/>
      <c r="J24" s="154"/>
      <c r="K24" s="180" t="s">
        <v>39</v>
      </c>
      <c r="L24" s="154"/>
      <c r="M24" s="188" t="s">
        <v>40</v>
      </c>
      <c r="N24" s="154"/>
      <c r="O24" s="188" t="s">
        <v>40</v>
      </c>
      <c r="P24" s="154"/>
      <c r="Q24" s="188" t="s">
        <v>40</v>
      </c>
      <c r="R24" s="154"/>
      <c r="S24" s="130" t="s">
        <v>40</v>
      </c>
      <c r="T24" s="5">
        <v>1</v>
      </c>
      <c r="U24" s="1"/>
      <c r="V24" s="1"/>
      <c r="W24" s="1"/>
      <c r="X24" s="1"/>
      <c r="Y24" s="1"/>
    </row>
    <row r="25" spans="1:25" ht="13.5" customHeight="1" x14ac:dyDescent="0.15">
      <c r="A25" s="155" t="s">
        <v>41</v>
      </c>
      <c r="B25" s="278" t="s">
        <v>42</v>
      </c>
      <c r="C25" s="279"/>
      <c r="D25" s="235" t="s">
        <v>43</v>
      </c>
      <c r="E25" s="236"/>
      <c r="F25" s="236"/>
      <c r="G25" s="237"/>
      <c r="H25" s="162" t="s">
        <v>44</v>
      </c>
      <c r="I25" s="162" t="s">
        <v>45</v>
      </c>
      <c r="J25" s="85"/>
      <c r="K25" s="129" t="s">
        <v>46</v>
      </c>
      <c r="L25" s="154"/>
      <c r="M25" s="129" t="s">
        <v>46</v>
      </c>
      <c r="N25" s="156"/>
      <c r="O25" s="129" t="s">
        <v>46</v>
      </c>
      <c r="P25" s="156"/>
      <c r="Q25" s="129" t="s">
        <v>46</v>
      </c>
      <c r="R25" s="157"/>
      <c r="S25" s="129" t="s">
        <v>46</v>
      </c>
      <c r="T25" s="134">
        <v>1</v>
      </c>
      <c r="U25" s="133"/>
      <c r="V25" s="144"/>
      <c r="W25" s="138"/>
      <c r="X25" s="1"/>
      <c r="Y25" s="1"/>
    </row>
    <row r="26" spans="1:25" ht="12" customHeight="1" x14ac:dyDescent="0.15">
      <c r="A26" s="131" t="s">
        <v>47</v>
      </c>
      <c r="B26" s="213">
        <v>4832854</v>
      </c>
      <c r="C26" s="214"/>
      <c r="D26" s="239" t="s">
        <v>48</v>
      </c>
      <c r="E26" s="240"/>
      <c r="F26" s="240"/>
      <c r="G26" s="241"/>
      <c r="H26" s="163">
        <v>2.58</v>
      </c>
      <c r="I26" s="163">
        <v>2.42</v>
      </c>
      <c r="J26" s="132"/>
      <c r="K26" s="192" t="s">
        <v>265</v>
      </c>
      <c r="L26" s="207"/>
      <c r="M26" s="208" t="s">
        <v>265</v>
      </c>
      <c r="N26" s="209"/>
      <c r="O26" s="208" t="s">
        <v>265</v>
      </c>
      <c r="P26" s="209"/>
      <c r="Q26" s="208" t="s">
        <v>265</v>
      </c>
      <c r="R26" s="209"/>
      <c r="S26" s="208" t="s">
        <v>265</v>
      </c>
      <c r="T26" s="5">
        <f t="shared" ref="T26:T67" si="0">SUM($M26,$O26,$Q26,$S26)</f>
        <v>0</v>
      </c>
      <c r="U26" s="133"/>
      <c r="V26" s="144"/>
      <c r="W26" s="138"/>
      <c r="X26" s="1"/>
      <c r="Y26" s="1"/>
    </row>
    <row r="27" spans="1:25" ht="12" customHeight="1" x14ac:dyDescent="0.15">
      <c r="A27" s="131" t="s">
        <v>49</v>
      </c>
      <c r="B27" s="213">
        <v>4832974</v>
      </c>
      <c r="C27" s="214"/>
      <c r="D27" s="221" t="s">
        <v>50</v>
      </c>
      <c r="E27" s="222"/>
      <c r="F27" s="222"/>
      <c r="G27" s="223"/>
      <c r="H27" s="163">
        <v>2.58</v>
      </c>
      <c r="I27" s="163">
        <v>2.42</v>
      </c>
      <c r="J27" s="132"/>
      <c r="K27" s="192" t="s">
        <v>265</v>
      </c>
      <c r="L27" s="207"/>
      <c r="M27" s="208" t="s">
        <v>265</v>
      </c>
      <c r="N27" s="209"/>
      <c r="O27" s="208" t="s">
        <v>265</v>
      </c>
      <c r="P27" s="209"/>
      <c r="Q27" s="208" t="s">
        <v>265</v>
      </c>
      <c r="R27" s="209"/>
      <c r="S27" s="208" t="s">
        <v>265</v>
      </c>
      <c r="T27" s="5">
        <f t="shared" si="0"/>
        <v>0</v>
      </c>
      <c r="U27" s="133"/>
      <c r="V27" s="144"/>
      <c r="W27" s="138"/>
      <c r="X27" s="1"/>
      <c r="Y27" s="1"/>
    </row>
    <row r="28" spans="1:25" x14ac:dyDescent="0.15">
      <c r="A28" s="131" t="s">
        <v>51</v>
      </c>
      <c r="B28" s="213">
        <v>4833304</v>
      </c>
      <c r="C28" s="214"/>
      <c r="D28" s="215" t="s">
        <v>52</v>
      </c>
      <c r="E28" s="216"/>
      <c r="F28" s="216"/>
      <c r="G28" s="217"/>
      <c r="H28" s="163">
        <v>2.58</v>
      </c>
      <c r="I28" s="163">
        <v>2.42</v>
      </c>
      <c r="J28" s="132"/>
      <c r="K28" s="192" t="s">
        <v>265</v>
      </c>
      <c r="L28" s="207"/>
      <c r="M28" s="208" t="s">
        <v>265</v>
      </c>
      <c r="N28" s="209"/>
      <c r="O28" s="208" t="s">
        <v>265</v>
      </c>
      <c r="P28" s="209"/>
      <c r="Q28" s="208" t="s">
        <v>265</v>
      </c>
      <c r="R28" s="209"/>
      <c r="S28" s="208" t="s">
        <v>265</v>
      </c>
      <c r="T28" s="5">
        <f t="shared" si="0"/>
        <v>0</v>
      </c>
      <c r="U28" s="133"/>
      <c r="W28" s="1"/>
      <c r="X28" s="1"/>
      <c r="Y28" s="1"/>
    </row>
    <row r="29" spans="1:25" x14ac:dyDescent="0.15">
      <c r="A29" s="131" t="s">
        <v>53</v>
      </c>
      <c r="B29" s="213">
        <v>4833454</v>
      </c>
      <c r="C29" s="214"/>
      <c r="D29" s="215" t="s">
        <v>54</v>
      </c>
      <c r="E29" s="216"/>
      <c r="F29" s="216"/>
      <c r="G29" s="217"/>
      <c r="H29" s="163">
        <v>2.58</v>
      </c>
      <c r="I29" s="163">
        <v>2.42</v>
      </c>
      <c r="J29" s="132"/>
      <c r="K29" s="192">
        <v>15</v>
      </c>
      <c r="L29" s="207"/>
      <c r="M29" s="191"/>
      <c r="N29" s="163"/>
      <c r="O29" s="191"/>
      <c r="P29" s="163"/>
      <c r="Q29" s="191"/>
      <c r="R29" s="163"/>
      <c r="S29" s="191"/>
      <c r="T29" s="5">
        <f t="shared" si="0"/>
        <v>0</v>
      </c>
      <c r="U29" s="133"/>
      <c r="W29" s="1"/>
      <c r="X29" s="1"/>
      <c r="Y29" s="1"/>
    </row>
    <row r="30" spans="1:25" x14ac:dyDescent="0.15">
      <c r="A30" s="131" t="s">
        <v>273</v>
      </c>
      <c r="B30" s="213">
        <v>4833604</v>
      </c>
      <c r="C30" s="214"/>
      <c r="D30" s="215" t="s">
        <v>267</v>
      </c>
      <c r="E30" s="216"/>
      <c r="F30" s="216"/>
      <c r="G30" s="217"/>
      <c r="H30" s="163">
        <v>2.58</v>
      </c>
      <c r="I30" s="163">
        <v>2.42</v>
      </c>
      <c r="J30" s="132"/>
      <c r="K30" s="192">
        <v>9</v>
      </c>
      <c r="L30" s="202"/>
      <c r="M30" s="191"/>
      <c r="N30" s="163"/>
      <c r="O30" s="191"/>
      <c r="P30" s="163"/>
      <c r="Q30" s="191"/>
      <c r="R30" s="163"/>
      <c r="S30" s="191"/>
      <c r="T30" s="5">
        <f t="shared" si="0"/>
        <v>0</v>
      </c>
      <c r="U30" s="133"/>
      <c r="W30" s="1"/>
      <c r="X30" s="1"/>
      <c r="Y30" s="1"/>
    </row>
    <row r="31" spans="1:25" x14ac:dyDescent="0.15">
      <c r="A31" s="131" t="s">
        <v>272</v>
      </c>
      <c r="B31" s="213">
        <v>4832404</v>
      </c>
      <c r="C31" s="214"/>
      <c r="D31" s="215" t="s">
        <v>268</v>
      </c>
      <c r="E31" s="216"/>
      <c r="F31" s="216"/>
      <c r="G31" s="217"/>
      <c r="H31" s="163">
        <v>2.58</v>
      </c>
      <c r="I31" s="163">
        <v>2.42</v>
      </c>
      <c r="J31" s="132"/>
      <c r="K31" s="192">
        <v>7</v>
      </c>
      <c r="L31" s="202"/>
      <c r="M31" s="191"/>
      <c r="N31" s="163"/>
      <c r="O31" s="191"/>
      <c r="P31" s="163"/>
      <c r="Q31" s="191"/>
      <c r="R31" s="163"/>
      <c r="S31" s="191"/>
      <c r="T31" s="5">
        <f t="shared" si="0"/>
        <v>0</v>
      </c>
      <c r="U31" s="133"/>
      <c r="W31" s="1"/>
      <c r="X31" s="1"/>
      <c r="Y31" s="1"/>
    </row>
    <row r="32" spans="1:25" x14ac:dyDescent="0.15">
      <c r="A32" s="131" t="s">
        <v>266</v>
      </c>
      <c r="B32" s="213">
        <v>4833814</v>
      </c>
      <c r="C32" s="214"/>
      <c r="D32" s="215" t="s">
        <v>258</v>
      </c>
      <c r="E32" s="216"/>
      <c r="F32" s="216"/>
      <c r="G32" s="217"/>
      <c r="H32" s="163">
        <v>2.58</v>
      </c>
      <c r="I32" s="163">
        <v>2.42</v>
      </c>
      <c r="J32" s="132"/>
      <c r="K32" s="192" t="s">
        <v>265</v>
      </c>
      <c r="L32" s="207"/>
      <c r="M32" s="208" t="s">
        <v>265</v>
      </c>
      <c r="N32" s="209"/>
      <c r="O32" s="208" t="s">
        <v>265</v>
      </c>
      <c r="P32" s="209"/>
      <c r="Q32" s="208" t="s">
        <v>265</v>
      </c>
      <c r="R32" s="209"/>
      <c r="S32" s="208" t="s">
        <v>265</v>
      </c>
      <c r="T32" s="5">
        <f t="shared" si="0"/>
        <v>0</v>
      </c>
      <c r="U32" s="133"/>
      <c r="W32" s="1"/>
      <c r="X32" s="1"/>
      <c r="Y32" s="1"/>
    </row>
    <row r="33" spans="1:25" x14ac:dyDescent="0.15">
      <c r="A33" s="131" t="s">
        <v>55</v>
      </c>
      <c r="B33" s="213">
        <v>4833994</v>
      </c>
      <c r="C33" s="214"/>
      <c r="D33" s="218" t="s">
        <v>56</v>
      </c>
      <c r="E33" s="219"/>
      <c r="F33" s="219"/>
      <c r="G33" s="220"/>
      <c r="H33" s="163">
        <v>2.58</v>
      </c>
      <c r="I33" s="163">
        <v>2.42</v>
      </c>
      <c r="J33" s="132"/>
      <c r="K33" s="192" t="s">
        <v>265</v>
      </c>
      <c r="L33" s="207"/>
      <c r="M33" s="208" t="s">
        <v>265</v>
      </c>
      <c r="N33" s="209"/>
      <c r="O33" s="208" t="s">
        <v>265</v>
      </c>
      <c r="P33" s="209"/>
      <c r="Q33" s="208" t="s">
        <v>265</v>
      </c>
      <c r="R33" s="209"/>
      <c r="S33" s="208" t="s">
        <v>265</v>
      </c>
      <c r="T33" s="5">
        <f t="shared" si="0"/>
        <v>0</v>
      </c>
      <c r="U33" s="133"/>
      <c r="W33" s="1"/>
      <c r="X33" s="1"/>
      <c r="Y33" s="1"/>
    </row>
    <row r="34" spans="1:25" x14ac:dyDescent="0.15">
      <c r="A34" s="131" t="s">
        <v>274</v>
      </c>
      <c r="B34" s="213">
        <v>4833954</v>
      </c>
      <c r="C34" s="214"/>
      <c r="D34" s="218" t="s">
        <v>269</v>
      </c>
      <c r="E34" s="219"/>
      <c r="F34" s="219"/>
      <c r="G34" s="220"/>
      <c r="H34" s="163">
        <v>2.58</v>
      </c>
      <c r="I34" s="163">
        <v>2.42</v>
      </c>
      <c r="J34" s="132"/>
      <c r="K34" s="192">
        <v>5</v>
      </c>
      <c r="L34" s="202"/>
      <c r="M34" s="191"/>
      <c r="N34" s="163"/>
      <c r="O34" s="191"/>
      <c r="P34" s="163"/>
      <c r="Q34" s="191"/>
      <c r="R34" s="163"/>
      <c r="S34" s="191"/>
      <c r="T34" s="5">
        <f t="shared" si="0"/>
        <v>0</v>
      </c>
      <c r="U34" s="133"/>
      <c r="W34" s="1"/>
      <c r="X34" s="1"/>
      <c r="Y34" s="1"/>
    </row>
    <row r="35" spans="1:25" x14ac:dyDescent="0.15">
      <c r="A35" s="131" t="s">
        <v>57</v>
      </c>
      <c r="B35" s="213">
        <v>4833964</v>
      </c>
      <c r="C35" s="214"/>
      <c r="D35" s="215" t="s">
        <v>58</v>
      </c>
      <c r="E35" s="216"/>
      <c r="F35" s="216"/>
      <c r="G35" s="217"/>
      <c r="H35" s="163">
        <v>2.58</v>
      </c>
      <c r="I35" s="163">
        <v>2.42</v>
      </c>
      <c r="J35" s="132"/>
      <c r="K35" s="192">
        <v>19</v>
      </c>
      <c r="L35" s="207"/>
      <c r="M35" s="191"/>
      <c r="N35" s="163"/>
      <c r="O35" s="191"/>
      <c r="P35" s="163"/>
      <c r="Q35" s="191"/>
      <c r="R35" s="163"/>
      <c r="S35" s="191"/>
      <c r="T35" s="5">
        <f t="shared" si="0"/>
        <v>0</v>
      </c>
      <c r="U35" s="133"/>
      <c r="W35" s="1"/>
      <c r="X35" s="1"/>
      <c r="Y35" s="1"/>
    </row>
    <row r="36" spans="1:25" x14ac:dyDescent="0.15">
      <c r="A36" s="131" t="s">
        <v>59</v>
      </c>
      <c r="B36" s="213">
        <v>4834004</v>
      </c>
      <c r="C36" s="214"/>
      <c r="D36" s="215" t="s">
        <v>60</v>
      </c>
      <c r="E36" s="216"/>
      <c r="F36" s="216"/>
      <c r="G36" s="217"/>
      <c r="H36" s="163">
        <v>2.58</v>
      </c>
      <c r="I36" s="163">
        <v>2.42</v>
      </c>
      <c r="J36" s="132"/>
      <c r="K36" s="192">
        <v>37</v>
      </c>
      <c r="L36" s="207"/>
      <c r="M36" s="191"/>
      <c r="N36" s="163"/>
      <c r="O36" s="191"/>
      <c r="P36" s="163"/>
      <c r="Q36" s="191"/>
      <c r="R36" s="163"/>
      <c r="S36" s="191"/>
      <c r="T36" s="5">
        <f t="shared" si="0"/>
        <v>0</v>
      </c>
      <c r="U36" s="133"/>
      <c r="W36" s="1"/>
      <c r="X36" s="1"/>
      <c r="Y36" s="1"/>
    </row>
    <row r="37" spans="1:25" x14ac:dyDescent="0.15">
      <c r="A37" s="131" t="s">
        <v>61</v>
      </c>
      <c r="B37" s="213">
        <v>4834054</v>
      </c>
      <c r="C37" s="214"/>
      <c r="D37" s="215" t="s">
        <v>62</v>
      </c>
      <c r="E37" s="216"/>
      <c r="F37" s="216"/>
      <c r="G37" s="217"/>
      <c r="H37" s="163">
        <v>2.58</v>
      </c>
      <c r="I37" s="163">
        <v>2.42</v>
      </c>
      <c r="J37" s="132"/>
      <c r="K37" s="192" t="s">
        <v>265</v>
      </c>
      <c r="L37" s="202"/>
      <c r="M37" s="208" t="s">
        <v>265</v>
      </c>
      <c r="N37" s="209"/>
      <c r="O37" s="208" t="s">
        <v>265</v>
      </c>
      <c r="P37" s="209"/>
      <c r="Q37" s="208" t="s">
        <v>265</v>
      </c>
      <c r="R37" s="209"/>
      <c r="S37" s="208" t="s">
        <v>265</v>
      </c>
      <c r="T37" s="5">
        <f t="shared" si="0"/>
        <v>0</v>
      </c>
      <c r="U37" s="133"/>
      <c r="W37" s="1"/>
      <c r="X37" s="1"/>
      <c r="Y37" s="1"/>
    </row>
    <row r="38" spans="1:25" x14ac:dyDescent="0.15">
      <c r="A38" s="131" t="s">
        <v>63</v>
      </c>
      <c r="B38" s="213">
        <v>4834104</v>
      </c>
      <c r="C38" s="214"/>
      <c r="D38" s="215" t="s">
        <v>64</v>
      </c>
      <c r="E38" s="216"/>
      <c r="F38" s="216"/>
      <c r="G38" s="217"/>
      <c r="H38" s="163">
        <v>2.58</v>
      </c>
      <c r="I38" s="163">
        <v>2.42</v>
      </c>
      <c r="J38" s="132"/>
      <c r="K38" s="192" t="s">
        <v>265</v>
      </c>
      <c r="L38" s="207"/>
      <c r="M38" s="208" t="s">
        <v>265</v>
      </c>
      <c r="N38" s="209"/>
      <c r="O38" s="208" t="s">
        <v>265</v>
      </c>
      <c r="P38" s="209"/>
      <c r="Q38" s="208" t="s">
        <v>265</v>
      </c>
      <c r="R38" s="209"/>
      <c r="S38" s="208" t="s">
        <v>265</v>
      </c>
      <c r="T38" s="5">
        <f t="shared" si="0"/>
        <v>0</v>
      </c>
      <c r="U38" s="133"/>
      <c r="W38" s="1"/>
      <c r="X38" s="1"/>
      <c r="Y38" s="1"/>
    </row>
    <row r="39" spans="1:25" x14ac:dyDescent="0.15">
      <c r="A39" s="131" t="s">
        <v>65</v>
      </c>
      <c r="B39" s="213">
        <v>4834084</v>
      </c>
      <c r="C39" s="214"/>
      <c r="D39" s="215" t="s">
        <v>66</v>
      </c>
      <c r="E39" s="216"/>
      <c r="F39" s="216"/>
      <c r="G39" s="217"/>
      <c r="H39" s="163">
        <v>2.58</v>
      </c>
      <c r="I39" s="163">
        <v>2.42</v>
      </c>
      <c r="J39" s="132"/>
      <c r="K39" s="192" t="s">
        <v>265</v>
      </c>
      <c r="L39" s="207"/>
      <c r="M39" s="208" t="s">
        <v>265</v>
      </c>
      <c r="N39" s="209"/>
      <c r="O39" s="208" t="s">
        <v>265</v>
      </c>
      <c r="P39" s="209"/>
      <c r="Q39" s="208" t="s">
        <v>265</v>
      </c>
      <c r="R39" s="209"/>
      <c r="S39" s="208" t="s">
        <v>265</v>
      </c>
      <c r="T39" s="5">
        <f t="shared" si="0"/>
        <v>0</v>
      </c>
      <c r="U39" s="133"/>
      <c r="W39" s="1"/>
      <c r="X39" s="1"/>
      <c r="Y39" s="1"/>
    </row>
    <row r="40" spans="1:25" x14ac:dyDescent="0.15">
      <c r="A40" s="131" t="s">
        <v>67</v>
      </c>
      <c r="B40" s="213">
        <v>4834134</v>
      </c>
      <c r="C40" s="214"/>
      <c r="D40" s="215" t="s">
        <v>68</v>
      </c>
      <c r="E40" s="216"/>
      <c r="F40" s="216"/>
      <c r="G40" s="217"/>
      <c r="H40" s="163">
        <v>2.58</v>
      </c>
      <c r="I40" s="163">
        <v>2.42</v>
      </c>
      <c r="J40" s="132"/>
      <c r="K40" s="192">
        <v>13</v>
      </c>
      <c r="L40" s="207"/>
      <c r="M40" s="191"/>
      <c r="N40" s="163"/>
      <c r="O40" s="191"/>
      <c r="P40" s="163"/>
      <c r="Q40" s="191"/>
      <c r="R40" s="163"/>
      <c r="S40" s="191"/>
      <c r="T40" s="5">
        <f t="shared" si="0"/>
        <v>0</v>
      </c>
      <c r="U40" s="133"/>
      <c r="W40" s="1"/>
      <c r="X40" s="1"/>
      <c r="Y40" s="1"/>
    </row>
    <row r="41" spans="1:25" x14ac:dyDescent="0.15">
      <c r="A41" s="131" t="s">
        <v>69</v>
      </c>
      <c r="B41" s="213">
        <v>4834154</v>
      </c>
      <c r="C41" s="214"/>
      <c r="D41" s="215" t="s">
        <v>70</v>
      </c>
      <c r="E41" s="216"/>
      <c r="F41" s="216"/>
      <c r="G41" s="217"/>
      <c r="H41" s="163">
        <v>2.58</v>
      </c>
      <c r="I41" s="163">
        <v>2.42</v>
      </c>
      <c r="J41" s="132"/>
      <c r="K41" s="192">
        <v>9</v>
      </c>
      <c r="L41" s="207"/>
      <c r="M41" s="191"/>
      <c r="N41" s="163"/>
      <c r="O41" s="191"/>
      <c r="P41" s="163"/>
      <c r="Q41" s="191"/>
      <c r="R41" s="163"/>
      <c r="S41" s="191"/>
      <c r="T41" s="5">
        <f t="shared" si="0"/>
        <v>0</v>
      </c>
      <c r="U41" s="133"/>
      <c r="W41" s="1"/>
      <c r="X41" s="1"/>
      <c r="Y41" s="1"/>
    </row>
    <row r="42" spans="1:25" s="121" customFormat="1" ht="12.75" customHeight="1" x14ac:dyDescent="0.15">
      <c r="A42" s="131" t="s">
        <v>71</v>
      </c>
      <c r="B42" s="252">
        <v>4834404</v>
      </c>
      <c r="C42" s="253"/>
      <c r="D42" s="300" t="s">
        <v>72</v>
      </c>
      <c r="E42" s="301"/>
      <c r="F42" s="301"/>
      <c r="G42" s="302"/>
      <c r="H42" s="163">
        <v>2.58</v>
      </c>
      <c r="I42" s="163">
        <v>2.42</v>
      </c>
      <c r="J42" s="132"/>
      <c r="K42" s="192" t="s">
        <v>265</v>
      </c>
      <c r="L42" s="202"/>
      <c r="M42" s="208" t="s">
        <v>265</v>
      </c>
      <c r="N42" s="209"/>
      <c r="O42" s="208" t="s">
        <v>265</v>
      </c>
      <c r="P42" s="209"/>
      <c r="Q42" s="208" t="s">
        <v>265</v>
      </c>
      <c r="R42" s="209"/>
      <c r="S42" s="208" t="s">
        <v>265</v>
      </c>
      <c r="T42" s="5">
        <f t="shared" si="0"/>
        <v>0</v>
      </c>
      <c r="U42" s="1"/>
      <c r="V42" s="1"/>
      <c r="W42" s="1"/>
      <c r="X42" s="1"/>
      <c r="Y42" s="1"/>
    </row>
    <row r="43" spans="1:25" x14ac:dyDescent="0.15">
      <c r="A43" s="131" t="s">
        <v>73</v>
      </c>
      <c r="B43" s="213">
        <v>4834504</v>
      </c>
      <c r="C43" s="214"/>
      <c r="D43" s="215" t="s">
        <v>74</v>
      </c>
      <c r="E43" s="216"/>
      <c r="F43" s="216"/>
      <c r="G43" s="217"/>
      <c r="H43" s="163">
        <v>2.58</v>
      </c>
      <c r="I43" s="163">
        <v>2.42</v>
      </c>
      <c r="J43" s="132"/>
      <c r="K43" s="192" t="s">
        <v>265</v>
      </c>
      <c r="L43" s="207"/>
      <c r="M43" s="208" t="s">
        <v>265</v>
      </c>
      <c r="N43" s="209"/>
      <c r="O43" s="208" t="s">
        <v>265</v>
      </c>
      <c r="P43" s="209"/>
      <c r="Q43" s="208" t="s">
        <v>265</v>
      </c>
      <c r="R43" s="209"/>
      <c r="S43" s="208" t="s">
        <v>265</v>
      </c>
      <c r="T43" s="5">
        <f t="shared" si="0"/>
        <v>0</v>
      </c>
      <c r="U43" s="133"/>
      <c r="W43" s="1"/>
      <c r="X43" s="1"/>
      <c r="Y43" s="1"/>
    </row>
    <row r="44" spans="1:25" x14ac:dyDescent="0.15">
      <c r="A44" s="131" t="s">
        <v>75</v>
      </c>
      <c r="B44" s="213">
        <v>4834544</v>
      </c>
      <c r="C44" s="214"/>
      <c r="D44" s="215" t="s">
        <v>76</v>
      </c>
      <c r="E44" s="216"/>
      <c r="F44" s="216"/>
      <c r="G44" s="217"/>
      <c r="H44" s="163">
        <v>2.58</v>
      </c>
      <c r="I44" s="163">
        <v>2.42</v>
      </c>
      <c r="J44" s="132"/>
      <c r="K44" s="192">
        <v>73</v>
      </c>
      <c r="L44" s="202"/>
      <c r="M44" s="191"/>
      <c r="N44" s="163"/>
      <c r="O44" s="191"/>
      <c r="P44" s="163"/>
      <c r="Q44" s="191"/>
      <c r="R44" s="163"/>
      <c r="S44" s="191"/>
      <c r="T44" s="5">
        <f t="shared" si="0"/>
        <v>0</v>
      </c>
      <c r="U44" s="133"/>
      <c r="W44" s="1"/>
      <c r="X44" s="1"/>
      <c r="Y44" s="1"/>
    </row>
    <row r="45" spans="1:25" x14ac:dyDescent="0.15">
      <c r="A45" s="131" t="s">
        <v>77</v>
      </c>
      <c r="B45" s="213">
        <v>4834554</v>
      </c>
      <c r="C45" s="214"/>
      <c r="D45" s="221" t="s">
        <v>263</v>
      </c>
      <c r="E45" s="222"/>
      <c r="F45" s="222"/>
      <c r="G45" s="223"/>
      <c r="H45" s="163">
        <v>2.58</v>
      </c>
      <c r="I45" s="163">
        <v>2.42</v>
      </c>
      <c r="J45" s="132"/>
      <c r="K45" s="192" t="s">
        <v>265</v>
      </c>
      <c r="L45" s="202"/>
      <c r="M45" s="210" t="s">
        <v>265</v>
      </c>
      <c r="N45" s="211"/>
      <c r="O45" s="210" t="s">
        <v>265</v>
      </c>
      <c r="P45" s="211"/>
      <c r="Q45" s="210" t="s">
        <v>265</v>
      </c>
      <c r="R45" s="211"/>
      <c r="S45" s="210" t="s">
        <v>265</v>
      </c>
      <c r="T45" s="5">
        <f t="shared" si="0"/>
        <v>0</v>
      </c>
      <c r="U45" s="133"/>
      <c r="W45" s="1"/>
      <c r="X45" s="1"/>
      <c r="Y45" s="1"/>
    </row>
    <row r="46" spans="1:25" x14ac:dyDescent="0.15">
      <c r="A46" s="131" t="s">
        <v>78</v>
      </c>
      <c r="B46" s="213">
        <v>4834574</v>
      </c>
      <c r="C46" s="214"/>
      <c r="D46" s="221" t="s">
        <v>79</v>
      </c>
      <c r="E46" s="222"/>
      <c r="F46" s="222"/>
      <c r="G46" s="223"/>
      <c r="H46" s="163">
        <v>2.58</v>
      </c>
      <c r="I46" s="163">
        <v>2.42</v>
      </c>
      <c r="J46" s="132"/>
      <c r="K46" s="192">
        <v>7</v>
      </c>
      <c r="L46" s="202"/>
      <c r="M46" s="191"/>
      <c r="N46" s="163"/>
      <c r="O46" s="191"/>
      <c r="P46" s="163"/>
      <c r="Q46" s="191"/>
      <c r="R46" s="163"/>
      <c r="S46" s="191"/>
      <c r="T46" s="5">
        <f t="shared" si="0"/>
        <v>0</v>
      </c>
      <c r="U46" s="133"/>
      <c r="W46" s="1"/>
      <c r="X46" s="1"/>
      <c r="Y46" s="1"/>
    </row>
    <row r="47" spans="1:25" s="121" customFormat="1" ht="12.75" customHeight="1" x14ac:dyDescent="0.15">
      <c r="A47" s="131" t="s">
        <v>262</v>
      </c>
      <c r="B47" s="252">
        <v>4835004</v>
      </c>
      <c r="C47" s="253"/>
      <c r="D47" s="221" t="s">
        <v>260</v>
      </c>
      <c r="E47" s="254"/>
      <c r="F47" s="254"/>
      <c r="G47" s="255"/>
      <c r="H47" s="163">
        <v>2.58</v>
      </c>
      <c r="I47" s="163">
        <v>2.42</v>
      </c>
      <c r="J47" s="132"/>
      <c r="K47" s="192">
        <v>66</v>
      </c>
      <c r="L47" s="202"/>
      <c r="M47" s="191"/>
      <c r="N47" s="163"/>
      <c r="O47" s="191"/>
      <c r="P47" s="163"/>
      <c r="Q47" s="191"/>
      <c r="R47" s="163"/>
      <c r="S47" s="191"/>
      <c r="T47" s="5">
        <f>SUM($M47,$O47,$Q47,$S47)</f>
        <v>0</v>
      </c>
      <c r="U47" s="1"/>
      <c r="V47" s="1"/>
      <c r="W47" s="1"/>
      <c r="X47" s="1"/>
      <c r="Y47" s="1"/>
    </row>
    <row r="48" spans="1:25" s="121" customFormat="1" ht="12.75" customHeight="1" x14ac:dyDescent="0.15">
      <c r="A48" s="131" t="s">
        <v>80</v>
      </c>
      <c r="B48" s="252">
        <v>4835104</v>
      </c>
      <c r="C48" s="253"/>
      <c r="D48" s="221" t="s">
        <v>81</v>
      </c>
      <c r="E48" s="254"/>
      <c r="F48" s="254"/>
      <c r="G48" s="255"/>
      <c r="H48" s="163">
        <v>2.58</v>
      </c>
      <c r="I48" s="163">
        <v>2.42</v>
      </c>
      <c r="J48" s="132"/>
      <c r="K48" s="192" t="s">
        <v>265</v>
      </c>
      <c r="L48" s="207"/>
      <c r="M48" s="208" t="s">
        <v>265</v>
      </c>
      <c r="N48" s="209"/>
      <c r="O48" s="208" t="s">
        <v>265</v>
      </c>
      <c r="P48" s="209"/>
      <c r="Q48" s="208" t="s">
        <v>265</v>
      </c>
      <c r="R48" s="209"/>
      <c r="S48" s="208" t="s">
        <v>265</v>
      </c>
      <c r="T48" s="5">
        <f>SUM($M48,$O48,$Q48,$S48)</f>
        <v>0</v>
      </c>
      <c r="U48" s="1"/>
      <c r="V48" s="1"/>
      <c r="W48" s="1"/>
      <c r="X48" s="1"/>
      <c r="Y48" s="1"/>
    </row>
    <row r="49" spans="1:25" x14ac:dyDescent="0.15">
      <c r="A49" s="131" t="s">
        <v>275</v>
      </c>
      <c r="B49" s="213">
        <v>4835194</v>
      </c>
      <c r="C49" s="214"/>
      <c r="D49" s="215" t="s">
        <v>270</v>
      </c>
      <c r="E49" s="216"/>
      <c r="F49" s="216"/>
      <c r="G49" s="217"/>
      <c r="H49" s="163">
        <v>2.58</v>
      </c>
      <c r="I49" s="163">
        <v>2.42</v>
      </c>
      <c r="J49" s="132"/>
      <c r="K49" s="192" t="s">
        <v>265</v>
      </c>
      <c r="L49" s="202"/>
      <c r="M49" s="208" t="s">
        <v>265</v>
      </c>
      <c r="N49" s="209"/>
      <c r="O49" s="208" t="s">
        <v>265</v>
      </c>
      <c r="P49" s="209"/>
      <c r="Q49" s="208" t="s">
        <v>265</v>
      </c>
      <c r="R49" s="209"/>
      <c r="S49" s="208" t="s">
        <v>265</v>
      </c>
      <c r="T49" s="5">
        <f t="shared" si="0"/>
        <v>0</v>
      </c>
      <c r="U49" s="133"/>
      <c r="W49" s="1"/>
      <c r="X49" s="1"/>
      <c r="Y49" s="1"/>
    </row>
    <row r="50" spans="1:25" x14ac:dyDescent="0.15">
      <c r="A50" s="131" t="s">
        <v>82</v>
      </c>
      <c r="B50" s="213">
        <v>4835204</v>
      </c>
      <c r="C50" s="214"/>
      <c r="D50" s="215" t="s">
        <v>83</v>
      </c>
      <c r="E50" s="216"/>
      <c r="F50" s="216"/>
      <c r="G50" s="217"/>
      <c r="H50" s="163">
        <v>2.58</v>
      </c>
      <c r="I50" s="163">
        <v>2.42</v>
      </c>
      <c r="J50" s="132"/>
      <c r="K50" s="192" t="s">
        <v>265</v>
      </c>
      <c r="L50" s="207"/>
      <c r="M50" s="208" t="s">
        <v>265</v>
      </c>
      <c r="N50" s="209"/>
      <c r="O50" s="208" t="s">
        <v>265</v>
      </c>
      <c r="P50" s="209"/>
      <c r="Q50" s="208" t="s">
        <v>265</v>
      </c>
      <c r="R50" s="209"/>
      <c r="S50" s="208" t="s">
        <v>265</v>
      </c>
      <c r="T50" s="5">
        <f t="shared" si="0"/>
        <v>0</v>
      </c>
      <c r="U50" s="133"/>
      <c r="W50" s="1"/>
      <c r="X50" s="1"/>
      <c r="Y50" s="1"/>
    </row>
    <row r="51" spans="1:25" x14ac:dyDescent="0.15">
      <c r="A51" s="131" t="s">
        <v>84</v>
      </c>
      <c r="B51" s="213">
        <v>4835314</v>
      </c>
      <c r="C51" s="214"/>
      <c r="D51" s="221" t="s">
        <v>85</v>
      </c>
      <c r="E51" s="222"/>
      <c r="F51" s="222"/>
      <c r="G51" s="223"/>
      <c r="H51" s="163">
        <v>2.58</v>
      </c>
      <c r="I51" s="163">
        <v>2.42</v>
      </c>
      <c r="J51" s="132"/>
      <c r="K51" s="192" t="s">
        <v>265</v>
      </c>
      <c r="L51" s="207"/>
      <c r="M51" s="208" t="s">
        <v>265</v>
      </c>
      <c r="N51" s="209"/>
      <c r="O51" s="208" t="s">
        <v>265</v>
      </c>
      <c r="P51" s="209"/>
      <c r="Q51" s="208" t="s">
        <v>265</v>
      </c>
      <c r="R51" s="209"/>
      <c r="S51" s="208" t="s">
        <v>265</v>
      </c>
      <c r="T51" s="5">
        <f t="shared" si="0"/>
        <v>0</v>
      </c>
      <c r="U51" s="133"/>
      <c r="W51" s="1"/>
      <c r="X51" s="1"/>
      <c r="Y51" s="1"/>
    </row>
    <row r="52" spans="1:25" x14ac:dyDescent="0.15">
      <c r="A52" s="182" t="s">
        <v>86</v>
      </c>
      <c r="B52" s="213">
        <v>4835704</v>
      </c>
      <c r="C52" s="214"/>
      <c r="D52" s="215" t="s">
        <v>87</v>
      </c>
      <c r="E52" s="216"/>
      <c r="F52" s="216"/>
      <c r="G52" s="217"/>
      <c r="H52" s="163">
        <v>2.58</v>
      </c>
      <c r="I52" s="163">
        <v>2.42</v>
      </c>
      <c r="J52" s="132"/>
      <c r="K52" s="192" t="s">
        <v>265</v>
      </c>
      <c r="L52" s="202"/>
      <c r="M52" s="210" t="s">
        <v>265</v>
      </c>
      <c r="N52" s="211"/>
      <c r="O52" s="210" t="s">
        <v>265</v>
      </c>
      <c r="P52" s="211"/>
      <c r="Q52" s="210" t="s">
        <v>265</v>
      </c>
      <c r="R52" s="211"/>
      <c r="S52" s="210" t="s">
        <v>265</v>
      </c>
      <c r="T52" s="5">
        <f t="shared" si="0"/>
        <v>0</v>
      </c>
      <c r="U52" s="133"/>
      <c r="W52" s="1"/>
      <c r="X52" s="1"/>
      <c r="Y52" s="1"/>
    </row>
    <row r="53" spans="1:25" x14ac:dyDescent="0.15">
      <c r="A53" s="131" t="s">
        <v>276</v>
      </c>
      <c r="B53" s="213">
        <v>4836254</v>
      </c>
      <c r="C53" s="214"/>
      <c r="D53" s="215" t="s">
        <v>271</v>
      </c>
      <c r="E53" s="216"/>
      <c r="F53" s="216"/>
      <c r="G53" s="217"/>
      <c r="H53" s="163">
        <v>2.58</v>
      </c>
      <c r="I53" s="163">
        <v>2.42</v>
      </c>
      <c r="J53" s="132"/>
      <c r="K53" s="192">
        <v>4</v>
      </c>
      <c r="L53" s="202"/>
      <c r="M53" s="191"/>
      <c r="N53" s="163"/>
      <c r="O53" s="191"/>
      <c r="P53" s="163"/>
      <c r="Q53" s="191"/>
      <c r="R53" s="163"/>
      <c r="S53" s="191"/>
      <c r="T53" s="5">
        <f t="shared" si="0"/>
        <v>0</v>
      </c>
      <c r="U53" s="133"/>
      <c r="W53" s="1"/>
      <c r="X53" s="1"/>
      <c r="Y53" s="1"/>
    </row>
    <row r="54" spans="1:25" x14ac:dyDescent="0.15">
      <c r="A54" s="131" t="s">
        <v>277</v>
      </c>
      <c r="B54" s="213">
        <v>4837054</v>
      </c>
      <c r="C54" s="214"/>
      <c r="D54" s="215" t="s">
        <v>278</v>
      </c>
      <c r="E54" s="216"/>
      <c r="F54" s="216"/>
      <c r="G54" s="217"/>
      <c r="H54" s="163">
        <v>2.58</v>
      </c>
      <c r="I54" s="163">
        <v>2.42</v>
      </c>
      <c r="J54" s="132"/>
      <c r="K54" s="192" t="s">
        <v>265</v>
      </c>
      <c r="L54" s="207"/>
      <c r="M54" s="210" t="s">
        <v>265</v>
      </c>
      <c r="N54" s="211"/>
      <c r="O54" s="210" t="s">
        <v>265</v>
      </c>
      <c r="P54" s="211"/>
      <c r="Q54" s="210" t="s">
        <v>265</v>
      </c>
      <c r="R54" s="211"/>
      <c r="S54" s="210" t="s">
        <v>265</v>
      </c>
      <c r="T54" s="5">
        <f t="shared" si="0"/>
        <v>0</v>
      </c>
      <c r="U54" s="133"/>
      <c r="W54" s="1"/>
      <c r="X54" s="1"/>
      <c r="Y54" s="1"/>
    </row>
    <row r="55" spans="1:25" x14ac:dyDescent="0.15">
      <c r="A55" s="131" t="s">
        <v>88</v>
      </c>
      <c r="B55" s="213">
        <v>4837104</v>
      </c>
      <c r="C55" s="214"/>
      <c r="D55" s="215" t="s">
        <v>89</v>
      </c>
      <c r="E55" s="216"/>
      <c r="F55" s="216"/>
      <c r="G55" s="217"/>
      <c r="H55" s="163">
        <v>2.58</v>
      </c>
      <c r="I55" s="163">
        <v>2.42</v>
      </c>
      <c r="J55" s="132"/>
      <c r="K55" s="192" t="s">
        <v>265</v>
      </c>
      <c r="L55" s="202"/>
      <c r="M55" s="210" t="s">
        <v>265</v>
      </c>
      <c r="N55" s="211"/>
      <c r="O55" s="210" t="s">
        <v>265</v>
      </c>
      <c r="P55" s="211"/>
      <c r="Q55" s="210" t="s">
        <v>265</v>
      </c>
      <c r="R55" s="211"/>
      <c r="S55" s="210" t="s">
        <v>265</v>
      </c>
      <c r="T55" s="5">
        <f t="shared" si="0"/>
        <v>0</v>
      </c>
      <c r="U55" s="133"/>
      <c r="W55" s="1"/>
      <c r="X55" s="1"/>
      <c r="Y55" s="1"/>
    </row>
    <row r="56" spans="1:25" x14ac:dyDescent="0.15">
      <c r="A56" s="131" t="s">
        <v>90</v>
      </c>
      <c r="B56" s="213">
        <v>4837244</v>
      </c>
      <c r="C56" s="214"/>
      <c r="D56" s="215" t="s">
        <v>91</v>
      </c>
      <c r="E56" s="216"/>
      <c r="F56" s="216"/>
      <c r="G56" s="217"/>
      <c r="H56" s="163">
        <v>2.58</v>
      </c>
      <c r="I56" s="163">
        <v>2.42</v>
      </c>
      <c r="J56" s="132"/>
      <c r="K56" s="192">
        <v>50</v>
      </c>
      <c r="L56" s="202"/>
      <c r="M56" s="191"/>
      <c r="N56" s="163"/>
      <c r="O56" s="191"/>
      <c r="P56" s="163"/>
      <c r="Q56" s="191"/>
      <c r="R56" s="163"/>
      <c r="S56" s="191"/>
      <c r="T56" s="5">
        <f t="shared" si="0"/>
        <v>0</v>
      </c>
      <c r="U56" s="133"/>
      <c r="W56" s="1"/>
      <c r="X56" s="1"/>
      <c r="Y56" s="1"/>
    </row>
    <row r="57" spans="1:25" x14ac:dyDescent="0.15">
      <c r="A57" s="131" t="s">
        <v>92</v>
      </c>
      <c r="B57" s="213">
        <v>4837494</v>
      </c>
      <c r="C57" s="214"/>
      <c r="D57" s="215" t="s">
        <v>93</v>
      </c>
      <c r="E57" s="216"/>
      <c r="F57" s="216"/>
      <c r="G57" s="217"/>
      <c r="H57" s="163">
        <v>2.58</v>
      </c>
      <c r="I57" s="163">
        <v>2.42</v>
      </c>
      <c r="J57" s="132"/>
      <c r="K57" s="192">
        <v>66</v>
      </c>
      <c r="L57" s="202"/>
      <c r="M57" s="191"/>
      <c r="N57" s="163"/>
      <c r="O57" s="191"/>
      <c r="P57" s="163"/>
      <c r="Q57" s="191"/>
      <c r="R57" s="163"/>
      <c r="S57" s="191"/>
      <c r="T57" s="5">
        <f t="shared" si="0"/>
        <v>0</v>
      </c>
      <c r="U57" s="133"/>
      <c r="W57" s="1"/>
      <c r="X57" s="1"/>
      <c r="Y57" s="1"/>
    </row>
    <row r="58" spans="1:25" x14ac:dyDescent="0.15">
      <c r="A58" s="131" t="s">
        <v>94</v>
      </c>
      <c r="B58" s="213">
        <v>4837704</v>
      </c>
      <c r="C58" s="214"/>
      <c r="D58" s="215" t="s">
        <v>95</v>
      </c>
      <c r="E58" s="216"/>
      <c r="F58" s="216"/>
      <c r="G58" s="217"/>
      <c r="H58" s="163">
        <v>2.58</v>
      </c>
      <c r="I58" s="163">
        <v>2.42</v>
      </c>
      <c r="J58" s="132"/>
      <c r="K58" s="192" t="s">
        <v>265</v>
      </c>
      <c r="L58" s="202"/>
      <c r="M58" s="210" t="s">
        <v>265</v>
      </c>
      <c r="N58" s="211"/>
      <c r="O58" s="210" t="s">
        <v>265</v>
      </c>
      <c r="P58" s="211"/>
      <c r="Q58" s="210" t="s">
        <v>265</v>
      </c>
      <c r="R58" s="211"/>
      <c r="S58" s="210" t="s">
        <v>265</v>
      </c>
      <c r="T58" s="5">
        <f t="shared" si="0"/>
        <v>0</v>
      </c>
      <c r="U58" s="133"/>
      <c r="W58" s="1"/>
      <c r="X58" s="1"/>
      <c r="Y58" s="1"/>
    </row>
    <row r="59" spans="1:25" x14ac:dyDescent="0.15">
      <c r="A59" s="131" t="s">
        <v>96</v>
      </c>
      <c r="B59" s="213">
        <v>4837804</v>
      </c>
      <c r="C59" s="214"/>
      <c r="D59" s="215" t="s">
        <v>97</v>
      </c>
      <c r="E59" s="216"/>
      <c r="F59" s="216"/>
      <c r="G59" s="217"/>
      <c r="H59" s="163">
        <v>2.58</v>
      </c>
      <c r="I59" s="163">
        <v>2.42</v>
      </c>
      <c r="J59" s="132"/>
      <c r="K59" s="192" t="s">
        <v>265</v>
      </c>
      <c r="L59" s="207"/>
      <c r="M59" s="208" t="s">
        <v>265</v>
      </c>
      <c r="N59" s="209"/>
      <c r="O59" s="208" t="s">
        <v>265</v>
      </c>
      <c r="P59" s="209"/>
      <c r="Q59" s="208" t="s">
        <v>265</v>
      </c>
      <c r="R59" s="209"/>
      <c r="S59" s="208" t="s">
        <v>265</v>
      </c>
      <c r="T59" s="5">
        <f t="shared" si="0"/>
        <v>0</v>
      </c>
      <c r="U59" s="133"/>
      <c r="W59" s="1"/>
      <c r="X59" s="1"/>
      <c r="Y59" s="1"/>
    </row>
    <row r="60" spans="1:25" x14ac:dyDescent="0.15">
      <c r="A60" s="131" t="s">
        <v>259</v>
      </c>
      <c r="B60" s="213">
        <v>4838204</v>
      </c>
      <c r="C60" s="214"/>
      <c r="D60" s="215" t="s">
        <v>261</v>
      </c>
      <c r="E60" s="216"/>
      <c r="F60" s="216"/>
      <c r="G60" s="217"/>
      <c r="H60" s="163">
        <v>2.58</v>
      </c>
      <c r="I60" s="163">
        <v>2.42</v>
      </c>
      <c r="J60" s="132"/>
      <c r="K60" s="192">
        <v>75</v>
      </c>
      <c r="L60" s="202"/>
      <c r="M60" s="191"/>
      <c r="N60" s="163"/>
      <c r="O60" s="191"/>
      <c r="P60" s="163"/>
      <c r="Q60" s="191"/>
      <c r="R60" s="163"/>
      <c r="S60" s="191"/>
      <c r="T60" s="5">
        <f>SUM($M60,$O60,$Q60,$S60)</f>
        <v>0</v>
      </c>
      <c r="U60" s="133"/>
      <c r="W60" s="1"/>
      <c r="X60" s="1"/>
      <c r="Y60" s="1"/>
    </row>
    <row r="61" spans="1:25" x14ac:dyDescent="0.15">
      <c r="A61" s="131" t="s">
        <v>98</v>
      </c>
      <c r="B61" s="213">
        <v>4838354</v>
      </c>
      <c r="C61" s="214"/>
      <c r="D61" s="215" t="s">
        <v>99</v>
      </c>
      <c r="E61" s="216"/>
      <c r="F61" s="216"/>
      <c r="G61" s="217"/>
      <c r="H61" s="163">
        <v>2.58</v>
      </c>
      <c r="I61" s="163">
        <v>2.42</v>
      </c>
      <c r="J61" s="132"/>
      <c r="K61" s="192" t="s">
        <v>265</v>
      </c>
      <c r="L61" s="207"/>
      <c r="M61" s="208" t="s">
        <v>265</v>
      </c>
      <c r="N61" s="209"/>
      <c r="O61" s="208" t="s">
        <v>265</v>
      </c>
      <c r="P61" s="209"/>
      <c r="Q61" s="208" t="s">
        <v>265</v>
      </c>
      <c r="R61" s="209"/>
      <c r="S61" s="208" t="s">
        <v>265</v>
      </c>
      <c r="T61" s="5">
        <f>SUM($M61,$O61,$Q61,$S61)</f>
        <v>0</v>
      </c>
      <c r="U61" s="133"/>
      <c r="W61" s="1"/>
      <c r="X61" s="1"/>
      <c r="Y61" s="1"/>
    </row>
    <row r="62" spans="1:25" x14ac:dyDescent="0.15">
      <c r="A62" s="131" t="s">
        <v>100</v>
      </c>
      <c r="B62" s="213">
        <v>4838374</v>
      </c>
      <c r="C62" s="214"/>
      <c r="D62" s="215" t="s">
        <v>101</v>
      </c>
      <c r="E62" s="216"/>
      <c r="F62" s="216"/>
      <c r="G62" s="217"/>
      <c r="H62" s="163">
        <v>2.58</v>
      </c>
      <c r="I62" s="163">
        <v>2.42</v>
      </c>
      <c r="J62" s="132"/>
      <c r="K62" s="192" t="s">
        <v>265</v>
      </c>
      <c r="L62" s="207"/>
      <c r="M62" s="208" t="s">
        <v>265</v>
      </c>
      <c r="N62" s="209"/>
      <c r="O62" s="208" t="s">
        <v>265</v>
      </c>
      <c r="P62" s="209"/>
      <c r="Q62" s="208" t="s">
        <v>265</v>
      </c>
      <c r="R62" s="209"/>
      <c r="S62" s="208" t="s">
        <v>265</v>
      </c>
      <c r="T62" s="5">
        <f t="shared" si="0"/>
        <v>0</v>
      </c>
      <c r="U62" s="133"/>
      <c r="W62" s="1"/>
      <c r="X62" s="1"/>
      <c r="Y62" s="1"/>
    </row>
    <row r="63" spans="1:25" x14ac:dyDescent="0.15">
      <c r="A63" s="181" t="s">
        <v>102</v>
      </c>
      <c r="B63" s="213">
        <v>4838844</v>
      </c>
      <c r="C63" s="214"/>
      <c r="D63" s="215" t="s">
        <v>103</v>
      </c>
      <c r="E63" s="216"/>
      <c r="F63" s="216"/>
      <c r="G63" s="217"/>
      <c r="H63" s="163">
        <v>2.58</v>
      </c>
      <c r="I63" s="163">
        <v>2.42</v>
      </c>
      <c r="J63" s="132"/>
      <c r="K63" s="192" t="s">
        <v>265</v>
      </c>
      <c r="L63" s="202"/>
      <c r="M63" s="210" t="s">
        <v>265</v>
      </c>
      <c r="N63" s="211"/>
      <c r="O63" s="210" t="s">
        <v>265</v>
      </c>
      <c r="P63" s="211"/>
      <c r="Q63" s="210" t="s">
        <v>265</v>
      </c>
      <c r="R63" s="211"/>
      <c r="S63" s="210" t="s">
        <v>265</v>
      </c>
      <c r="T63" s="5">
        <f t="shared" si="0"/>
        <v>0</v>
      </c>
      <c r="U63" s="133"/>
      <c r="W63" s="1"/>
      <c r="X63" s="1"/>
      <c r="Y63" s="1"/>
    </row>
    <row r="64" spans="1:25" x14ac:dyDescent="0.15">
      <c r="A64" s="131" t="s">
        <v>104</v>
      </c>
      <c r="B64" s="213">
        <v>4839244</v>
      </c>
      <c r="C64" s="214"/>
      <c r="D64" s="293" t="s">
        <v>105</v>
      </c>
      <c r="E64" s="294"/>
      <c r="F64" s="294"/>
      <c r="G64" s="295"/>
      <c r="H64" s="163">
        <v>2.58</v>
      </c>
      <c r="I64" s="163">
        <v>2.42</v>
      </c>
      <c r="J64" s="132"/>
      <c r="K64" s="192" t="s">
        <v>265</v>
      </c>
      <c r="L64" s="207"/>
      <c r="M64" s="208" t="s">
        <v>265</v>
      </c>
      <c r="N64" s="209"/>
      <c r="O64" s="208" t="s">
        <v>265</v>
      </c>
      <c r="P64" s="209"/>
      <c r="Q64" s="208" t="s">
        <v>265</v>
      </c>
      <c r="R64" s="209"/>
      <c r="S64" s="208" t="s">
        <v>265</v>
      </c>
      <c r="T64" s="5">
        <f t="shared" si="0"/>
        <v>0</v>
      </c>
      <c r="U64" s="133"/>
      <c r="W64" s="1"/>
      <c r="X64" s="1"/>
      <c r="Y64" s="1"/>
    </row>
    <row r="65" spans="1:25" x14ac:dyDescent="0.15">
      <c r="A65" s="131" t="s">
        <v>106</v>
      </c>
      <c r="B65" s="213">
        <v>4839284</v>
      </c>
      <c r="C65" s="214"/>
      <c r="D65" s="293" t="s">
        <v>107</v>
      </c>
      <c r="E65" s="294"/>
      <c r="F65" s="294"/>
      <c r="G65" s="295"/>
      <c r="H65" s="163">
        <v>2.58</v>
      </c>
      <c r="I65" s="163">
        <v>2.42</v>
      </c>
      <c r="J65" s="132"/>
      <c r="K65" s="192" t="s">
        <v>265</v>
      </c>
      <c r="L65" s="202"/>
      <c r="M65" s="210" t="s">
        <v>265</v>
      </c>
      <c r="N65" s="211"/>
      <c r="O65" s="210" t="s">
        <v>265</v>
      </c>
      <c r="P65" s="211"/>
      <c r="Q65" s="210" t="s">
        <v>265</v>
      </c>
      <c r="R65" s="211"/>
      <c r="S65" s="210" t="s">
        <v>265</v>
      </c>
      <c r="T65" s="5">
        <f t="shared" si="0"/>
        <v>0</v>
      </c>
      <c r="U65" s="133"/>
      <c r="W65" s="1"/>
      <c r="X65" s="1"/>
      <c r="Y65" s="1"/>
    </row>
    <row r="66" spans="1:25" x14ac:dyDescent="0.15">
      <c r="A66" s="131" t="s">
        <v>108</v>
      </c>
      <c r="B66" s="213">
        <v>4839504</v>
      </c>
      <c r="C66" s="214"/>
      <c r="D66" s="215" t="s">
        <v>109</v>
      </c>
      <c r="E66" s="216"/>
      <c r="F66" s="216"/>
      <c r="G66" s="217"/>
      <c r="H66" s="163">
        <v>2.58</v>
      </c>
      <c r="I66" s="163">
        <v>2.42</v>
      </c>
      <c r="J66" s="132"/>
      <c r="K66" s="192" t="s">
        <v>265</v>
      </c>
      <c r="L66" s="207"/>
      <c r="M66" s="208" t="s">
        <v>265</v>
      </c>
      <c r="N66" s="209"/>
      <c r="O66" s="208" t="s">
        <v>265</v>
      </c>
      <c r="P66" s="209"/>
      <c r="Q66" s="208" t="s">
        <v>265</v>
      </c>
      <c r="R66" s="209"/>
      <c r="S66" s="208" t="s">
        <v>265</v>
      </c>
      <c r="T66" s="5">
        <f t="shared" si="0"/>
        <v>0</v>
      </c>
      <c r="U66" s="133"/>
      <c r="W66" s="1"/>
      <c r="X66" s="1"/>
      <c r="Y66" s="1"/>
    </row>
    <row r="67" spans="1:25" x14ac:dyDescent="0.15">
      <c r="A67" s="193" t="s">
        <v>110</v>
      </c>
      <c r="B67" s="288">
        <v>4839514</v>
      </c>
      <c r="C67" s="289"/>
      <c r="D67" s="290" t="s">
        <v>264</v>
      </c>
      <c r="E67" s="291"/>
      <c r="F67" s="291"/>
      <c r="G67" s="292"/>
      <c r="H67" s="194">
        <v>2.58</v>
      </c>
      <c r="I67" s="194">
        <v>2.42</v>
      </c>
      <c r="J67" s="195"/>
      <c r="K67" s="212">
        <v>56</v>
      </c>
      <c r="L67" s="203"/>
      <c r="M67" s="196"/>
      <c r="N67" s="194"/>
      <c r="O67" s="196"/>
      <c r="P67" s="194"/>
      <c r="Q67" s="196"/>
      <c r="R67" s="194"/>
      <c r="S67" s="196"/>
      <c r="T67" s="5">
        <f t="shared" si="0"/>
        <v>0</v>
      </c>
      <c r="U67" s="133"/>
      <c r="W67" s="1"/>
      <c r="X67" s="1"/>
      <c r="Y67" s="1"/>
    </row>
    <row r="68" spans="1:25" ht="14" x14ac:dyDescent="0.2">
      <c r="A68" s="1"/>
      <c r="C68" s="1"/>
      <c r="D68" s="158"/>
      <c r="E68" s="5"/>
      <c r="F68" s="5"/>
      <c r="G68" s="5"/>
      <c r="H68" s="124"/>
      <c r="I68" s="124"/>
      <c r="J68" s="124"/>
      <c r="K68" s="125"/>
      <c r="L68" s="126"/>
      <c r="M68" s="126"/>
      <c r="N68" s="126"/>
      <c r="O68" s="126"/>
      <c r="P68" s="126"/>
      <c r="Q68" s="126"/>
      <c r="R68" s="159"/>
      <c r="S68" s="126"/>
      <c r="T68" s="134">
        <v>1</v>
      </c>
      <c r="U68" s="133"/>
      <c r="W68" s="1"/>
      <c r="X68" s="1"/>
      <c r="Y68" s="1"/>
    </row>
    <row r="69" spans="1:25" ht="14" x14ac:dyDescent="0.2">
      <c r="A69" s="1"/>
      <c r="B69" s="5"/>
      <c r="C69" s="5"/>
      <c r="D69" s="5"/>
      <c r="E69" s="5"/>
      <c r="F69" s="5"/>
      <c r="G69" s="5"/>
      <c r="H69" s="127"/>
      <c r="I69" s="127"/>
      <c r="J69" s="124"/>
      <c r="K69" s="124" t="s">
        <v>111</v>
      </c>
      <c r="L69" s="125"/>
      <c r="M69" s="197">
        <f>SUM(M26:M67)</f>
        <v>0</v>
      </c>
      <c r="N69" s="198"/>
      <c r="O69" s="197">
        <f>SUM(O26:O67)</f>
        <v>0</v>
      </c>
      <c r="P69" s="198"/>
      <c r="Q69" s="197">
        <f>SUM(Q26:Q67)</f>
        <v>0</v>
      </c>
      <c r="R69" s="199"/>
      <c r="S69" s="197">
        <f>SUM(S26:S67)</f>
        <v>0</v>
      </c>
      <c r="T69" s="134">
        <v>1</v>
      </c>
      <c r="U69" s="133"/>
      <c r="W69" s="1"/>
      <c r="X69" s="1"/>
      <c r="Y69" s="1"/>
    </row>
    <row r="70" spans="1:25" ht="14" x14ac:dyDescent="0.2">
      <c r="A70" s="1"/>
      <c r="B70" s="5"/>
      <c r="C70" s="5"/>
      <c r="D70" s="5"/>
      <c r="E70" s="5"/>
      <c r="F70" s="5"/>
      <c r="G70" s="5"/>
      <c r="H70" s="127"/>
      <c r="I70" s="127"/>
      <c r="J70" s="124"/>
      <c r="K70" s="124"/>
      <c r="L70" s="125"/>
      <c r="M70" s="126"/>
      <c r="N70" s="126"/>
      <c r="O70" s="126"/>
      <c r="P70" s="126"/>
      <c r="Q70" s="126"/>
      <c r="R70" s="126"/>
      <c r="S70" s="126"/>
      <c r="T70" s="134">
        <v>1</v>
      </c>
      <c r="U70" s="133"/>
      <c r="W70" s="1"/>
      <c r="X70" s="1"/>
      <c r="Y70" s="1"/>
    </row>
    <row r="71" spans="1:25" ht="14" x14ac:dyDescent="0.2">
      <c r="A71" s="1"/>
      <c r="B71" s="5"/>
      <c r="C71" s="5"/>
      <c r="D71" s="5"/>
      <c r="E71" s="5"/>
      <c r="F71" s="5"/>
      <c r="G71" s="5"/>
      <c r="H71" s="127"/>
      <c r="I71" s="127"/>
      <c r="J71" s="124"/>
      <c r="K71" s="124" t="s">
        <v>112</v>
      </c>
      <c r="L71" s="125"/>
      <c r="M71" s="197">
        <f>M69/50</f>
        <v>0</v>
      </c>
      <c r="N71" s="198"/>
      <c r="O71" s="197">
        <f>O69/50</f>
        <v>0</v>
      </c>
      <c r="P71" s="198"/>
      <c r="Q71" s="197">
        <f>Q69/50</f>
        <v>0</v>
      </c>
      <c r="R71" s="200"/>
      <c r="S71" s="197">
        <f>S69/50</f>
        <v>0</v>
      </c>
      <c r="T71" s="134">
        <v>1</v>
      </c>
      <c r="U71" s="133"/>
      <c r="W71" s="1"/>
      <c r="X71" s="1"/>
      <c r="Y71" s="1"/>
    </row>
    <row r="72" spans="1:25" ht="14" x14ac:dyDescent="0.2">
      <c r="A72" s="1"/>
      <c r="B72" s="5"/>
      <c r="C72" s="5"/>
      <c r="D72" s="5"/>
      <c r="E72" s="5"/>
      <c r="F72" s="5"/>
      <c r="G72" s="5"/>
      <c r="H72" s="127"/>
      <c r="I72" s="127"/>
      <c r="J72" s="124"/>
      <c r="K72" s="124"/>
      <c r="L72" s="125"/>
      <c r="M72" s="126"/>
      <c r="N72" s="126"/>
      <c r="O72" s="126"/>
      <c r="P72" s="126"/>
      <c r="Q72" s="126"/>
      <c r="R72" s="190"/>
      <c r="S72" s="183"/>
      <c r="T72" s="134">
        <v>1</v>
      </c>
      <c r="U72" s="133"/>
      <c r="W72" s="1"/>
      <c r="X72" s="1"/>
      <c r="Y72" s="1"/>
    </row>
    <row r="73" spans="1:25" ht="14" x14ac:dyDescent="0.15">
      <c r="A73" s="286" t="s">
        <v>113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134">
        <v>1</v>
      </c>
      <c r="U73" s="133"/>
      <c r="W73" s="1"/>
      <c r="X73" s="1"/>
      <c r="Y73" s="1"/>
    </row>
    <row r="74" spans="1:25" ht="22" customHeight="1" x14ac:dyDescent="0.15">
      <c r="A74" s="283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5"/>
      <c r="T74" s="134">
        <v>1</v>
      </c>
      <c r="U74" s="133"/>
      <c r="W74" s="1"/>
      <c r="X74" s="1"/>
      <c r="Y74" s="1"/>
    </row>
    <row r="75" spans="1:25" ht="22" customHeight="1" x14ac:dyDescent="0.15">
      <c r="A75" s="283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5"/>
      <c r="T75" s="134">
        <v>1</v>
      </c>
      <c r="U75" s="133"/>
      <c r="W75" s="1"/>
      <c r="X75" s="1"/>
      <c r="Y75" s="1"/>
    </row>
  </sheetData>
  <sheetProtection algorithmName="SHA-512" hashValue="LnII/UF3g7CGNto2BOlp9axO4xPEH3PlGueihtKXtnBghDNDsl8UCmDuWHVLq2KScLxclnuqOme3IOUreaSjkQ==" saltValue="zDXNNTBu8/s9S9W5QlrVNw==" spinCount="100000" sheet="1" selectLockedCells="1" autoFilter="0"/>
  <autoFilter ref="T1:T75" xr:uid="{00000000-0009-0000-0000-000000000000}"/>
  <sortState xmlns:xlrd2="http://schemas.microsoft.com/office/spreadsheetml/2017/richdata2" ref="A26:Y73">
    <sortCondition ref="A26:A73"/>
  </sortState>
  <customSheetViews>
    <customSheetView guid="{2F410863-295B-49EE-8779-BE92BCE954DF}" showPageBreaks="1" showGridLines="0" zeroValues="0" fitToPage="1" printArea="1" showAutoFilter="1" hiddenColumns="1" showRuler="0">
      <selection activeCell="A9" sqref="A9"/>
      <rowBreaks count="30" manualBreakCount="30">
        <brk id="74" max="27" man="1"/>
        <brk id="76" max="27" man="1"/>
        <brk id="152" max="27" man="1"/>
        <brk id="229" max="27" man="1"/>
        <brk id="307" max="27" man="1"/>
        <brk id="384" max="27" man="1"/>
        <brk id="446" max="29" man="1"/>
        <brk id="462" max="27" man="1"/>
        <brk id="464" max="27" man="1"/>
        <brk id="540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1007" max="27" man="1"/>
        <brk id="1009" max="27" man="1"/>
        <brk id="1088" max="27" man="1"/>
        <brk id="1090" max="27" man="1"/>
        <brk id="1166" max="27" man="1"/>
        <brk id="1187" max="29" man="1"/>
        <brk id="1245" max="27" man="1"/>
        <brk id="1323" max="27" man="1"/>
        <brk id="1383" max="27" man="1"/>
      </rowBreaks>
      <pageMargins left="0" right="0" top="0" bottom="0" header="0" footer="0"/>
      <printOptions horizontalCentered="1"/>
      <pageSetup scale="83" fitToHeight="32" orientation="portrait" horizontalDpi="4294967294" r:id="rId1"/>
      <headerFooter alignWithMargins="0">
        <oddHeader>&amp;Rprinted on: &amp;D</oddHeader>
      </headerFooter>
      <autoFilter ref="B1" xr:uid="{4B270D6E-0C45-9B45-9FBE-785602246B3A}"/>
    </customSheetView>
    <customSheetView guid="{F48A945A-E99E-4940-A554-1221E692694E}" showPageBreaks="1" showGridLines="0" zeroValues="0" fitToPage="1" printArea="1" showAutoFilter="1" topLeftCell="A802">
      <selection activeCell="AD802" sqref="AD802"/>
      <rowBreaks count="46" manualBreakCount="46">
        <brk id="74" max="27" man="1"/>
        <brk id="76" max="27" man="1"/>
        <brk id="147" max="27" man="1"/>
        <brk id="157" max="27" man="1"/>
        <brk id="231" max="27" man="1"/>
        <brk id="238" max="27" man="1"/>
        <brk id="309" max="27" man="1"/>
        <brk id="319" max="27" man="1"/>
        <brk id="386" max="27" man="1"/>
        <brk id="400" max="27" man="1"/>
        <brk id="448" max="29" man="1"/>
        <brk id="464" max="27" man="1"/>
        <brk id="466" max="27" man="1"/>
        <brk id="481" max="27" man="1"/>
        <brk id="542" max="27" man="1"/>
        <brk id="544" max="27" man="1"/>
        <brk id="562" max="27" man="1"/>
        <brk id="615" max="27" man="1"/>
        <brk id="643" max="27" man="1"/>
        <brk id="674" max="29" man="1"/>
        <brk id="697" max="27" man="1"/>
        <brk id="699" max="27" man="1"/>
        <brk id="724" max="27" man="1"/>
        <brk id="775" max="27" man="1"/>
        <brk id="777" max="27" man="1"/>
        <brk id="805" max="27" man="1"/>
        <brk id="853" max="27" man="1"/>
        <brk id="855" max="27" man="1"/>
        <brk id="886" max="27" man="1"/>
        <brk id="931" max="27" man="1"/>
        <brk id="932" max="27" man="1"/>
        <brk id="967" max="27" man="1"/>
        <brk id="1009" max="27" man="1"/>
        <brk id="1011" max="27" man="1"/>
        <brk id="1048" max="27" man="1"/>
        <brk id="1090" max="27" man="1"/>
        <brk id="1092" max="27" man="1"/>
        <brk id="1129" max="27" man="1"/>
        <brk id="1168" max="27" man="1"/>
        <brk id="1189" max="29" man="1"/>
        <brk id="1211" max="27" man="1"/>
        <brk id="1247" max="27" man="1"/>
        <brk id="1292" max="27" man="1"/>
        <brk id="1325" max="27" man="1"/>
        <brk id="1373" max="27" man="1"/>
        <brk id="1385" max="27" man="1"/>
      </rowBreaks>
      <pageMargins left="0" right="0" top="0" bottom="0" header="0" footer="0"/>
      <printOptions horizontalCentered="1"/>
      <pageSetup scale="82" fitToHeight="32" orientation="portrait" horizontalDpi="4294967294" r:id="rId2"/>
      <headerFooter alignWithMargins="0">
        <oddHeader>&amp;Rprinted on: &amp;D</oddHeader>
      </headerFooter>
      <autoFilter ref="B1" xr:uid="{04939959-18EC-2C43-9F58-C10DCAD0D777}"/>
    </customSheetView>
    <customSheetView guid="{71F486F7-AC23-4012-92EA-60EEE621ADFF}" showPageBreaks="1" showGridLines="0" zeroValues="0" fitToPage="1" printArea="1" showAutoFilter="1" hiddenColumns="1">
      <selection activeCell="E1" sqref="E1"/>
      <rowBreaks count="40" manualBreakCount="40">
        <brk id="73" max="27" man="1"/>
        <brk id="74" max="27" man="1"/>
        <brk id="151" max="27" man="1"/>
        <brk id="152" max="27" man="1"/>
        <brk id="229" max="27" man="1"/>
        <brk id="307" max="27" man="1"/>
        <brk id="384" max="27" man="1"/>
        <brk id="385" max="27" man="1"/>
        <brk id="446" max="29" man="1"/>
        <brk id="462" max="27" man="1"/>
        <brk id="463" max="27" man="1"/>
        <brk id="464" max="27" man="1"/>
        <brk id="540" max="27" man="1"/>
        <brk id="541" max="27" man="1"/>
        <brk id="542" max="27" man="1"/>
        <brk id="619" max="27" man="1"/>
        <brk id="672" max="29" man="1"/>
        <brk id="695" max="27" man="1"/>
        <brk id="697" max="27" man="1"/>
        <brk id="773" max="27" man="1"/>
        <brk id="775" max="27" man="1"/>
        <brk id="851" max="27" man="1"/>
        <brk id="853" max="27" man="1"/>
        <brk id="929" max="27" man="1"/>
        <brk id="930" max="27" man="1"/>
        <brk id="931" max="27" man="1"/>
        <brk id="1007" max="27" man="1"/>
        <brk id="1009" max="27" man="1"/>
        <brk id="1087" max="27" man="1"/>
        <brk id="1088" max="27" man="1"/>
        <brk id="1090" max="27" man="1"/>
        <brk id="1165" max="27" man="1"/>
        <brk id="1166" max="27" man="1"/>
        <brk id="1187" max="29" man="1"/>
        <brk id="1243" max="27" man="1"/>
        <brk id="1245" max="27" man="1"/>
        <brk id="1321" max="27" man="1"/>
        <brk id="1323" max="27" man="1"/>
        <brk id="1383" max="27" man="1"/>
        <brk id="1398" max="27" man="1"/>
      </rowBreaks>
      <pageMargins left="0" right="0" top="0" bottom="0" header="0" footer="0"/>
      <printOptions horizontalCentered="1"/>
      <pageSetup scale="83" fitToHeight="32" orientation="portrait" horizontalDpi="4294967294" r:id="rId3"/>
      <headerFooter alignWithMargins="0">
        <oddHeader>&amp;Rprinted on: &amp;D</oddHeader>
      </headerFooter>
      <autoFilter ref="B1" xr:uid="{2F2D6897-3355-FE4D-B972-3FBEADAD5BA8}"/>
    </customSheetView>
  </customSheetViews>
  <mergeCells count="128">
    <mergeCell ref="B15:E15"/>
    <mergeCell ref="B17:C17"/>
    <mergeCell ref="D29:G29"/>
    <mergeCell ref="B29:C29"/>
    <mergeCell ref="B24:C24"/>
    <mergeCell ref="B47:C47"/>
    <mergeCell ref="D47:G47"/>
    <mergeCell ref="B58:C58"/>
    <mergeCell ref="D51:G51"/>
    <mergeCell ref="D39:G39"/>
    <mergeCell ref="D42:G42"/>
    <mergeCell ref="B48:C48"/>
    <mergeCell ref="D35:G35"/>
    <mergeCell ref="D41:G41"/>
    <mergeCell ref="B43:C43"/>
    <mergeCell ref="D58:G58"/>
    <mergeCell ref="B57:C57"/>
    <mergeCell ref="D57:G57"/>
    <mergeCell ref="D56:G56"/>
    <mergeCell ref="B55:C55"/>
    <mergeCell ref="D55:G55"/>
    <mergeCell ref="B52:C52"/>
    <mergeCell ref="D52:G52"/>
    <mergeCell ref="B56:C56"/>
    <mergeCell ref="A75:S75"/>
    <mergeCell ref="A74:S74"/>
    <mergeCell ref="A73:S73"/>
    <mergeCell ref="B62:C62"/>
    <mergeCell ref="D62:G62"/>
    <mergeCell ref="B67:C67"/>
    <mergeCell ref="D67:G67"/>
    <mergeCell ref="B63:C63"/>
    <mergeCell ref="D63:G63"/>
    <mergeCell ref="B66:C66"/>
    <mergeCell ref="D66:G66"/>
    <mergeCell ref="B65:C65"/>
    <mergeCell ref="D65:G65"/>
    <mergeCell ref="B64:C64"/>
    <mergeCell ref="D64:G64"/>
    <mergeCell ref="H15:S15"/>
    <mergeCell ref="F17:G17"/>
    <mergeCell ref="D61:G61"/>
    <mergeCell ref="B61:C61"/>
    <mergeCell ref="B51:C51"/>
    <mergeCell ref="M20:S20"/>
    <mergeCell ref="H24:I24"/>
    <mergeCell ref="D44:G44"/>
    <mergeCell ref="B41:C41"/>
    <mergeCell ref="B44:C44"/>
    <mergeCell ref="B39:C39"/>
    <mergeCell ref="B40:C40"/>
    <mergeCell ref="B25:C25"/>
    <mergeCell ref="B26:C26"/>
    <mergeCell ref="B35:C35"/>
    <mergeCell ref="B38:C38"/>
    <mergeCell ref="D38:G38"/>
    <mergeCell ref="B32:C32"/>
    <mergeCell ref="D32:G32"/>
    <mergeCell ref="M21:S21"/>
    <mergeCell ref="B59:C59"/>
    <mergeCell ref="D59:G59"/>
    <mergeCell ref="B33:C33"/>
    <mergeCell ref="D50:G50"/>
    <mergeCell ref="A6:S6"/>
    <mergeCell ref="H12:S12"/>
    <mergeCell ref="H13:S13"/>
    <mergeCell ref="H14:S14"/>
    <mergeCell ref="E7:F7"/>
    <mergeCell ref="H8:S8"/>
    <mergeCell ref="H9:S9"/>
    <mergeCell ref="B14:E14"/>
    <mergeCell ref="H10:S10"/>
    <mergeCell ref="B8:E8"/>
    <mergeCell ref="B9:E9"/>
    <mergeCell ref="B10:E10"/>
    <mergeCell ref="B12:E12"/>
    <mergeCell ref="G7:H7"/>
    <mergeCell ref="B13:E13"/>
    <mergeCell ref="P11:S11"/>
    <mergeCell ref="H11:M11"/>
    <mergeCell ref="B11:C11"/>
    <mergeCell ref="B60:C60"/>
    <mergeCell ref="D60:G60"/>
    <mergeCell ref="H17:S17"/>
    <mergeCell ref="H18:S18"/>
    <mergeCell ref="A22:D22"/>
    <mergeCell ref="A23:D23"/>
    <mergeCell ref="D28:G28"/>
    <mergeCell ref="Q22:S22"/>
    <mergeCell ref="M22:O22"/>
    <mergeCell ref="D25:G25"/>
    <mergeCell ref="G22:K22"/>
    <mergeCell ref="D26:G26"/>
    <mergeCell ref="B27:C27"/>
    <mergeCell ref="D27:G27"/>
    <mergeCell ref="B18:C18"/>
    <mergeCell ref="F18:G18"/>
    <mergeCell ref="M19:S19"/>
    <mergeCell ref="I23:L23"/>
    <mergeCell ref="A20:D20"/>
    <mergeCell ref="A21:D21"/>
    <mergeCell ref="B28:C28"/>
    <mergeCell ref="B50:C50"/>
    <mergeCell ref="B42:C42"/>
    <mergeCell ref="D48:G48"/>
    <mergeCell ref="B54:C54"/>
    <mergeCell ref="D54:G54"/>
    <mergeCell ref="B30:C30"/>
    <mergeCell ref="D30:G30"/>
    <mergeCell ref="B31:C31"/>
    <mergeCell ref="D31:G31"/>
    <mergeCell ref="B34:C34"/>
    <mergeCell ref="D34:G34"/>
    <mergeCell ref="B49:C49"/>
    <mergeCell ref="D49:G49"/>
    <mergeCell ref="B53:C53"/>
    <mergeCell ref="D53:G53"/>
    <mergeCell ref="D40:G40"/>
    <mergeCell ref="D43:G43"/>
    <mergeCell ref="B46:C46"/>
    <mergeCell ref="D46:G46"/>
    <mergeCell ref="D33:G33"/>
    <mergeCell ref="B36:C36"/>
    <mergeCell ref="D36:G36"/>
    <mergeCell ref="B37:C37"/>
    <mergeCell ref="D37:G37"/>
    <mergeCell ref="B45:C45"/>
    <mergeCell ref="D45:G45"/>
  </mergeCells>
  <phoneticPr fontId="0" type="noConversion"/>
  <printOptions horizontalCentered="1"/>
  <pageMargins left="0" right="0" top="0.25" bottom="0" header="0" footer="0"/>
  <pageSetup scale="76" orientation="portrait" r:id="rId4"/>
  <headerFooter alignWithMargins="0">
    <oddHeader>&amp;Rprinted on: &amp;D</oddHeader>
    <oddFooter>&amp;C&amp;Pof&amp;N</oddFooter>
  </headerFooter>
  <ignoredErrors>
    <ignoredError sqref="L69 M69:S71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44"/>
  <sheetViews>
    <sheetView showGridLines="0" showZeros="0" workbookViewId="0">
      <selection activeCell="E28" sqref="E28"/>
    </sheetView>
  </sheetViews>
  <sheetFormatPr baseColWidth="10" defaultColWidth="8.83203125" defaultRowHeight="11" x14ac:dyDescent="0.15"/>
  <cols>
    <col min="1" max="1" width="17.1640625" style="27" customWidth="1"/>
    <col min="2" max="2" width="0.83203125" style="27" customWidth="1"/>
    <col min="3" max="3" width="10.6640625" style="27" customWidth="1"/>
    <col min="4" max="4" width="1.5" style="27" customWidth="1"/>
    <col min="5" max="5" width="10.6640625" style="27" customWidth="1"/>
    <col min="6" max="6" width="1" style="27" customWidth="1"/>
    <col min="7" max="7" width="10.6640625" style="27" customWidth="1"/>
    <col min="8" max="8" width="1.1640625" style="27" customWidth="1"/>
    <col min="9" max="9" width="10.6640625" style="27" customWidth="1"/>
    <col min="10" max="10" width="1.33203125" style="27" customWidth="1"/>
    <col min="11" max="11" width="10.6640625" style="27" customWidth="1"/>
    <col min="12" max="12" width="1.1640625" style="27" customWidth="1"/>
    <col min="13" max="13" width="10.6640625" style="27" customWidth="1"/>
    <col min="14" max="14" width="1" style="27" customWidth="1"/>
    <col min="15" max="15" width="10.6640625" style="27" customWidth="1"/>
    <col min="16" max="16" width="1.6640625" style="27" customWidth="1"/>
    <col min="17" max="17" width="9.33203125" style="28" customWidth="1"/>
    <col min="18" max="18" width="8.5" style="27" customWidth="1"/>
    <col min="19" max="19" width="8.5" style="29" hidden="1" customWidth="1"/>
    <col min="20" max="31" width="7" style="27" customWidth="1"/>
    <col min="32" max="32" width="9.1640625" style="27" customWidth="1"/>
    <col min="33" max="33" width="2.5" style="27" customWidth="1"/>
    <col min="34" max="46" width="9.1640625" style="27" customWidth="1"/>
    <col min="47" max="16384" width="8.83203125" style="27"/>
  </cols>
  <sheetData>
    <row r="1" spans="1:44" ht="12" thickBot="1" x14ac:dyDescent="0.2"/>
    <row r="2" spans="1:44" x14ac:dyDescent="0.15">
      <c r="B2" s="30"/>
      <c r="C2" s="31" t="e">
        <f>IF('2022 Hosta Quart Form - V22'!#REF!="","",'2022 Hosta Quart Form - V22'!#REF!)</f>
        <v>#REF!</v>
      </c>
      <c r="D2" s="32"/>
      <c r="E2" s="31" t="e">
        <f>IF('2022 Hosta Quart Form - V22'!#REF!="","",'2022 Hosta Quart Form - V22'!#REF!)</f>
        <v>#REF!</v>
      </c>
      <c r="F2" s="32"/>
      <c r="G2" s="31" t="e">
        <f>IF('2022 Hosta Quart Form - V22'!#REF!="","",'2022 Hosta Quart Form - V22'!#REF!)</f>
        <v>#REF!</v>
      </c>
      <c r="H2" s="32"/>
      <c r="I2" s="31" t="e">
        <f>IF('2022 Hosta Quart Form - V22'!#REF!="","",'2022 Hosta Quart Form - V22'!#REF!)</f>
        <v>#REF!</v>
      </c>
      <c r="J2" s="32"/>
      <c r="K2" s="31" t="e">
        <f>IF('2022 Hosta Quart Form - V22'!#REF!="","",'2022 Hosta Quart Form - V22'!#REF!)</f>
        <v>#REF!</v>
      </c>
      <c r="L2" s="32"/>
      <c r="M2" s="31" t="e">
        <f>IF('2022 Hosta Quart Form - V22'!#REF!="","",'2022 Hosta Quart Form - V22'!#REF!)</f>
        <v>#REF!</v>
      </c>
      <c r="N2" s="33"/>
      <c r="O2" s="65"/>
      <c r="P2" s="34"/>
      <c r="Q2" s="35" t="s">
        <v>114</v>
      </c>
      <c r="R2" s="36" t="s">
        <v>115</v>
      </c>
      <c r="S2" s="37" t="s">
        <v>116</v>
      </c>
    </row>
    <row r="3" spans="1:44" ht="12" thickBot="1" x14ac:dyDescent="0.2">
      <c r="B3" s="30"/>
      <c r="C3" s="38" t="s">
        <v>117</v>
      </c>
      <c r="D3" s="33"/>
      <c r="E3" s="38" t="s">
        <v>117</v>
      </c>
      <c r="F3" s="33"/>
      <c r="G3" s="38" t="s">
        <v>117</v>
      </c>
      <c r="H3" s="33"/>
      <c r="I3" s="38" t="s">
        <v>117</v>
      </c>
      <c r="J3" s="33"/>
      <c r="K3" s="38" t="s">
        <v>117</v>
      </c>
      <c r="L3" s="33"/>
      <c r="M3" s="38" t="s">
        <v>117</v>
      </c>
      <c r="N3" s="33"/>
      <c r="O3" s="66" t="s">
        <v>118</v>
      </c>
      <c r="P3" s="34"/>
      <c r="Q3" s="39" t="s">
        <v>119</v>
      </c>
      <c r="R3" s="40" t="s">
        <v>120</v>
      </c>
      <c r="S3" s="41" t="s">
        <v>121</v>
      </c>
    </row>
    <row r="4" spans="1:44" ht="12" thickBot="1" x14ac:dyDescent="0.2">
      <c r="A4" s="67" t="s">
        <v>122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1"/>
      <c r="Q4" s="72"/>
      <c r="R4" s="72"/>
      <c r="S4" s="72"/>
    </row>
    <row r="5" spans="1:44" x14ac:dyDescent="0.15">
      <c r="A5" s="42" t="s">
        <v>123</v>
      </c>
      <c r="B5" s="73"/>
      <c r="C5" s="43" t="e">
        <f>SUM('2022 Hosta Quart Form - V22'!#REF!)</f>
        <v>#REF!</v>
      </c>
      <c r="D5" s="44"/>
      <c r="E5" s="43" t="e">
        <f>SUM('2022 Hosta Quart Form - V22'!#REF!)</f>
        <v>#REF!</v>
      </c>
      <c r="F5" s="44"/>
      <c r="G5" s="43" t="e">
        <f>SUM('2022 Hosta Quart Form - V22'!#REF!)</f>
        <v>#REF!</v>
      </c>
      <c r="H5" s="44"/>
      <c r="I5" s="43" t="e">
        <f>SUM('2022 Hosta Quart Form - V22'!#REF!)</f>
        <v>#REF!</v>
      </c>
      <c r="J5" s="44"/>
      <c r="K5" s="43" t="e">
        <f>SUM('2022 Hosta Quart Form - V22'!#REF!)</f>
        <v>#REF!</v>
      </c>
      <c r="L5" s="44"/>
      <c r="M5" s="43" t="e">
        <f>SUM('2022 Hosta Quart Form - V22'!#REF!)</f>
        <v>#REF!</v>
      </c>
      <c r="N5" s="44"/>
      <c r="O5" s="74" t="e">
        <f>SUM(C5:M5)</f>
        <v>#REF!</v>
      </c>
      <c r="P5" s="45"/>
      <c r="Q5" s="35" t="e">
        <f>SUM('2022 Hosta Quart Form - V22'!#REF!)</f>
        <v>#REF!</v>
      </c>
      <c r="R5" s="46" t="str">
        <f t="shared" ref="R5:R30" si="0">IF(ISERROR(O5/Q5),"",(O5/Q5))</f>
        <v/>
      </c>
      <c r="S5" s="37">
        <v>1</v>
      </c>
      <c r="AF5" s="47" t="e">
        <f t="shared" ref="AF5:AF10" si="1">O5*$S5</f>
        <v>#REF!</v>
      </c>
      <c r="AG5" s="48"/>
      <c r="AH5" s="49" t="e">
        <f>Q5*$S5</f>
        <v>#REF!</v>
      </c>
    </row>
    <row r="6" spans="1:44" x14ac:dyDescent="0.15">
      <c r="A6" s="50" t="s">
        <v>124</v>
      </c>
      <c r="B6" s="73"/>
      <c r="C6" s="44" t="e">
        <f>SUM('2022 Hosta Quart Form - V22'!#REF!)</f>
        <v>#REF!</v>
      </c>
      <c r="D6" s="44"/>
      <c r="E6" s="44" t="e">
        <f>SUM('2022 Hosta Quart Form - V22'!#REF!)</f>
        <v>#REF!</v>
      </c>
      <c r="F6" s="44"/>
      <c r="G6" s="44" t="e">
        <f>SUM('2022 Hosta Quart Form - V22'!#REF!)</f>
        <v>#REF!</v>
      </c>
      <c r="H6" s="44"/>
      <c r="I6" s="44" t="e">
        <f>SUM('2022 Hosta Quart Form - V22'!#REF!)</f>
        <v>#REF!</v>
      </c>
      <c r="J6" s="44"/>
      <c r="K6" s="44" t="e">
        <f>SUM('2022 Hosta Quart Form - V22'!#REF!)</f>
        <v>#REF!</v>
      </c>
      <c r="L6" s="44"/>
      <c r="M6" s="44" t="e">
        <f>SUM('2022 Hosta Quart Form - V22'!#REF!)</f>
        <v>#REF!</v>
      </c>
      <c r="N6" s="44"/>
      <c r="O6" s="75" t="e">
        <f>SUM(C6:M6)</f>
        <v>#REF!</v>
      </c>
      <c r="P6" s="45"/>
      <c r="Q6" s="51" t="e">
        <f>SUM('2022 Hosta Quart Form - V22'!#REF!)</f>
        <v>#REF!</v>
      </c>
      <c r="R6" s="52" t="str">
        <f t="shared" si="0"/>
        <v/>
      </c>
      <c r="S6" s="53">
        <v>1</v>
      </c>
      <c r="AF6" s="47" t="e">
        <f t="shared" si="1"/>
        <v>#REF!</v>
      </c>
      <c r="AG6" s="48"/>
      <c r="AH6" s="49" t="e">
        <f t="shared" ref="AH6:AH30" si="2">Q6*$S6</f>
        <v>#REF!</v>
      </c>
    </row>
    <row r="7" spans="1:44" x14ac:dyDescent="0.15">
      <c r="A7" s="50" t="s">
        <v>125</v>
      </c>
      <c r="B7" s="73"/>
      <c r="C7" s="44" t="e">
        <f>SUM('2022 Hosta Quart Form - V22'!#REF!)</f>
        <v>#REF!</v>
      </c>
      <c r="D7" s="44"/>
      <c r="E7" s="44" t="e">
        <f>SUM('2022 Hosta Quart Form - V22'!#REF!)</f>
        <v>#REF!</v>
      </c>
      <c r="F7" s="44"/>
      <c r="G7" s="44" t="e">
        <f>SUM('2022 Hosta Quart Form - V22'!#REF!)</f>
        <v>#REF!</v>
      </c>
      <c r="H7" s="44"/>
      <c r="I7" s="44" t="e">
        <f>SUM('2022 Hosta Quart Form - V22'!#REF!)</f>
        <v>#REF!</v>
      </c>
      <c r="J7" s="44"/>
      <c r="K7" s="44" t="e">
        <f>SUM('2022 Hosta Quart Form - V22'!#REF!)</f>
        <v>#REF!</v>
      </c>
      <c r="L7" s="44"/>
      <c r="M7" s="44" t="e">
        <f>SUM('2022 Hosta Quart Form - V22'!#REF!)</f>
        <v>#REF!</v>
      </c>
      <c r="N7" s="44"/>
      <c r="O7" s="75" t="e">
        <f t="shared" ref="O7:O30" si="3">SUM(C7:M7)</f>
        <v>#REF!</v>
      </c>
      <c r="P7" s="45"/>
      <c r="Q7" s="51" t="e">
        <f>SUM('2022 Hosta Quart Form - V22'!#REF!)</f>
        <v>#REF!</v>
      </c>
      <c r="R7" s="52" t="str">
        <f t="shared" si="0"/>
        <v/>
      </c>
      <c r="S7" s="53">
        <v>1</v>
      </c>
      <c r="AF7" s="47" t="e">
        <f t="shared" si="1"/>
        <v>#REF!</v>
      </c>
      <c r="AG7" s="48"/>
      <c r="AH7" s="49" t="e">
        <f t="shared" si="2"/>
        <v>#REF!</v>
      </c>
    </row>
    <row r="8" spans="1:44" x14ac:dyDescent="0.15">
      <c r="A8" s="50" t="s">
        <v>126</v>
      </c>
      <c r="B8" s="73"/>
      <c r="C8" s="44" t="e">
        <f>SUM('2022 Hosta Quart Form - V22'!#REF!)</f>
        <v>#REF!</v>
      </c>
      <c r="D8" s="44"/>
      <c r="E8" s="44" t="e">
        <f>SUM('2022 Hosta Quart Form - V22'!#REF!)</f>
        <v>#REF!</v>
      </c>
      <c r="F8" s="44"/>
      <c r="G8" s="44" t="e">
        <f>SUM('2022 Hosta Quart Form - V22'!#REF!)</f>
        <v>#REF!</v>
      </c>
      <c r="H8" s="44"/>
      <c r="I8" s="44" t="e">
        <f>SUM('2022 Hosta Quart Form - V22'!#REF!)</f>
        <v>#REF!</v>
      </c>
      <c r="J8" s="44"/>
      <c r="K8" s="44" t="e">
        <f>SUM('2022 Hosta Quart Form - V22'!#REF!)</f>
        <v>#REF!</v>
      </c>
      <c r="L8" s="44"/>
      <c r="M8" s="44" t="e">
        <f>SUM('2022 Hosta Quart Form - V22'!#REF!)</f>
        <v>#REF!</v>
      </c>
      <c r="N8" s="44"/>
      <c r="O8" s="75" t="e">
        <f t="shared" si="3"/>
        <v>#REF!</v>
      </c>
      <c r="P8" s="45"/>
      <c r="Q8" s="51" t="e">
        <f>SUM('2022 Hosta Quart Form - V22'!#REF!)</f>
        <v>#REF!</v>
      </c>
      <c r="R8" s="52" t="str">
        <f t="shared" si="0"/>
        <v/>
      </c>
      <c r="S8" s="53">
        <v>1</v>
      </c>
      <c r="AF8" s="47" t="e">
        <f t="shared" si="1"/>
        <v>#REF!</v>
      </c>
      <c r="AG8" s="48"/>
      <c r="AH8" s="49" t="e">
        <f t="shared" si="2"/>
        <v>#REF!</v>
      </c>
    </row>
    <row r="9" spans="1:44" x14ac:dyDescent="0.15">
      <c r="A9" s="50" t="s">
        <v>127</v>
      </c>
      <c r="B9" s="73"/>
      <c r="C9" s="44" t="e">
        <f>SUM('2022 Hosta Quart Form - V22'!#REF!)</f>
        <v>#REF!</v>
      </c>
      <c r="D9" s="44"/>
      <c r="E9" s="44" t="e">
        <f>SUM('2022 Hosta Quart Form - V22'!#REF!)</f>
        <v>#REF!</v>
      </c>
      <c r="F9" s="44"/>
      <c r="G9" s="44" t="e">
        <f>SUM('2022 Hosta Quart Form - V22'!#REF!)</f>
        <v>#REF!</v>
      </c>
      <c r="H9" s="44"/>
      <c r="I9" s="44" t="e">
        <f>SUM('2022 Hosta Quart Form - V22'!#REF!)</f>
        <v>#REF!</v>
      </c>
      <c r="J9" s="44"/>
      <c r="K9" s="44" t="e">
        <f>SUM('2022 Hosta Quart Form - V22'!#REF!)</f>
        <v>#REF!</v>
      </c>
      <c r="L9" s="44"/>
      <c r="M9" s="44" t="e">
        <f>SUM('2022 Hosta Quart Form - V22'!#REF!)</f>
        <v>#REF!</v>
      </c>
      <c r="N9" s="44"/>
      <c r="O9" s="75" t="e">
        <f t="shared" si="3"/>
        <v>#REF!</v>
      </c>
      <c r="P9" s="45"/>
      <c r="Q9" s="51" t="e">
        <f>SUM('2022 Hosta Quart Form - V22'!#REF!)</f>
        <v>#REF!</v>
      </c>
      <c r="R9" s="52" t="str">
        <f t="shared" si="0"/>
        <v/>
      </c>
      <c r="S9" s="53">
        <v>1</v>
      </c>
      <c r="AF9" s="47" t="e">
        <f t="shared" si="1"/>
        <v>#REF!</v>
      </c>
      <c r="AG9" s="48"/>
      <c r="AH9" s="49" t="e">
        <f t="shared" si="2"/>
        <v>#REF!</v>
      </c>
    </row>
    <row r="10" spans="1:44" x14ac:dyDescent="0.15">
      <c r="A10" s="50" t="s">
        <v>128</v>
      </c>
      <c r="B10" s="73"/>
      <c r="C10" s="44" t="e">
        <f>SUM('2022 Hosta Quart Form - V22'!#REF!)</f>
        <v>#REF!</v>
      </c>
      <c r="D10" s="44"/>
      <c r="E10" s="44" t="e">
        <f>SUM('2022 Hosta Quart Form - V22'!#REF!)</f>
        <v>#REF!</v>
      </c>
      <c r="F10" s="44"/>
      <c r="G10" s="44" t="e">
        <f>SUM('2022 Hosta Quart Form - V22'!#REF!)</f>
        <v>#REF!</v>
      </c>
      <c r="H10" s="44"/>
      <c r="I10" s="44" t="e">
        <f>SUM('2022 Hosta Quart Form - V22'!#REF!)</f>
        <v>#REF!</v>
      </c>
      <c r="J10" s="44"/>
      <c r="K10" s="44" t="e">
        <f>SUM('2022 Hosta Quart Form - V22'!#REF!)</f>
        <v>#REF!</v>
      </c>
      <c r="L10" s="44"/>
      <c r="M10" s="44" t="e">
        <f>SUM('2022 Hosta Quart Form - V22'!#REF!)</f>
        <v>#REF!</v>
      </c>
      <c r="N10" s="44"/>
      <c r="O10" s="75" t="e">
        <f t="shared" si="3"/>
        <v>#REF!</v>
      </c>
      <c r="P10" s="45"/>
      <c r="Q10" s="51" t="e">
        <f>SUM('2022 Hosta Quart Form - V22'!#REF!)</f>
        <v>#REF!</v>
      </c>
      <c r="R10" s="52" t="str">
        <f t="shared" si="0"/>
        <v/>
      </c>
      <c r="S10" s="53">
        <v>1</v>
      </c>
      <c r="AF10" s="47" t="e">
        <f t="shared" si="1"/>
        <v>#REF!</v>
      </c>
      <c r="AG10" s="48"/>
      <c r="AH10" s="49" t="e">
        <f t="shared" si="2"/>
        <v>#REF!</v>
      </c>
    </row>
    <row r="11" spans="1:44" x14ac:dyDescent="0.15">
      <c r="A11" s="50" t="s">
        <v>129</v>
      </c>
      <c r="B11" s="73"/>
      <c r="C11" s="44" t="e">
        <f>SUM('2022 Hosta Quart Form - V22'!#REF!)</f>
        <v>#REF!</v>
      </c>
      <c r="D11" s="44"/>
      <c r="E11" s="44" t="e">
        <f>SUM('2022 Hosta Quart Form - V22'!#REF!)</f>
        <v>#REF!</v>
      </c>
      <c r="F11" s="44"/>
      <c r="G11" s="44" t="e">
        <f>SUM('2022 Hosta Quart Form - V22'!#REF!)</f>
        <v>#REF!</v>
      </c>
      <c r="H11" s="44"/>
      <c r="I11" s="44" t="e">
        <f>SUM('2022 Hosta Quart Form - V22'!#REF!)</f>
        <v>#REF!</v>
      </c>
      <c r="J11" s="44"/>
      <c r="K11" s="44" t="e">
        <f>SUM('2022 Hosta Quart Form - V22'!#REF!)</f>
        <v>#REF!</v>
      </c>
      <c r="L11" s="44"/>
      <c r="M11" s="44" t="e">
        <f>SUM('2022 Hosta Quart Form - V22'!#REF!)</f>
        <v>#REF!</v>
      </c>
      <c r="N11" s="44"/>
      <c r="O11" s="75" t="e">
        <f t="shared" si="3"/>
        <v>#REF!</v>
      </c>
      <c r="P11" s="45"/>
      <c r="Q11" s="51" t="e">
        <f>SUM('2022 Hosta Quart Form - V22'!#REF!)</f>
        <v>#REF!</v>
      </c>
      <c r="R11" s="52" t="str">
        <f t="shared" si="0"/>
        <v/>
      </c>
      <c r="S11" s="53">
        <v>1</v>
      </c>
      <c r="AF11" s="47" t="e">
        <f t="shared" ref="AF11:AF30" si="4">O11*$S11</f>
        <v>#REF!</v>
      </c>
      <c r="AG11" s="48"/>
      <c r="AH11" s="49" t="e">
        <f t="shared" si="2"/>
        <v>#REF!</v>
      </c>
    </row>
    <row r="12" spans="1:44" x14ac:dyDescent="0.15">
      <c r="A12" s="50" t="s">
        <v>130</v>
      </c>
      <c r="B12" s="73"/>
      <c r="C12" s="44" t="e">
        <f>SUM('2022 Hosta Quart Form - V22'!#REF!)</f>
        <v>#REF!</v>
      </c>
      <c r="D12" s="44"/>
      <c r="E12" s="44" t="e">
        <f>SUM('2022 Hosta Quart Form - V22'!#REF!)</f>
        <v>#REF!</v>
      </c>
      <c r="F12" s="44"/>
      <c r="G12" s="44" t="e">
        <f>SUM('2022 Hosta Quart Form - V22'!#REF!)</f>
        <v>#REF!</v>
      </c>
      <c r="H12" s="44"/>
      <c r="I12" s="44" t="e">
        <f>SUM('2022 Hosta Quart Form - V22'!#REF!)</f>
        <v>#REF!</v>
      </c>
      <c r="J12" s="44"/>
      <c r="K12" s="44" t="e">
        <f>SUM('2022 Hosta Quart Form - V22'!#REF!)</f>
        <v>#REF!</v>
      </c>
      <c r="L12" s="44"/>
      <c r="M12" s="44" t="e">
        <f>SUM('2022 Hosta Quart Form - V22'!#REF!)</f>
        <v>#REF!</v>
      </c>
      <c r="N12" s="44"/>
      <c r="O12" s="75" t="e">
        <f t="shared" si="3"/>
        <v>#REF!</v>
      </c>
      <c r="P12" s="45"/>
      <c r="Q12" s="51" t="e">
        <f>SUM('2022 Hosta Quart Form - V22'!#REF!)</f>
        <v>#REF!</v>
      </c>
      <c r="R12" s="52" t="str">
        <f t="shared" si="0"/>
        <v/>
      </c>
      <c r="S12" s="53">
        <v>1</v>
      </c>
      <c r="AF12" s="47" t="e">
        <f t="shared" si="4"/>
        <v>#REF!</v>
      </c>
      <c r="AG12" s="48"/>
      <c r="AH12" s="49" t="e">
        <f t="shared" si="2"/>
        <v>#REF!</v>
      </c>
    </row>
    <row r="13" spans="1:44" x14ac:dyDescent="0.15">
      <c r="A13" s="50" t="s">
        <v>131</v>
      </c>
      <c r="B13" s="73"/>
      <c r="C13" s="44" t="e">
        <f>SUM('2022 Hosta Quart Form - V22'!#REF!)</f>
        <v>#REF!</v>
      </c>
      <c r="D13" s="44"/>
      <c r="E13" s="44" t="e">
        <f>SUM('2022 Hosta Quart Form - V22'!#REF!)</f>
        <v>#REF!</v>
      </c>
      <c r="F13" s="44"/>
      <c r="G13" s="44" t="e">
        <f>SUM('2022 Hosta Quart Form - V22'!#REF!)</f>
        <v>#REF!</v>
      </c>
      <c r="H13" s="44"/>
      <c r="I13" s="44" t="e">
        <f>SUM('2022 Hosta Quart Form - V22'!#REF!)</f>
        <v>#REF!</v>
      </c>
      <c r="J13" s="44"/>
      <c r="K13" s="44" t="e">
        <f>SUM('2022 Hosta Quart Form - V22'!#REF!)</f>
        <v>#REF!</v>
      </c>
      <c r="L13" s="44"/>
      <c r="M13" s="44" t="e">
        <f>SUM('2022 Hosta Quart Form - V22'!#REF!)</f>
        <v>#REF!</v>
      </c>
      <c r="N13" s="44"/>
      <c r="O13" s="75" t="e">
        <f t="shared" si="3"/>
        <v>#REF!</v>
      </c>
      <c r="P13" s="45"/>
      <c r="Q13" s="51" t="e">
        <f>SUM('2022 Hosta Quart Form - V22'!#REF!)</f>
        <v>#REF!</v>
      </c>
      <c r="R13" s="52" t="str">
        <f t="shared" si="0"/>
        <v/>
      </c>
      <c r="S13" s="53">
        <v>1</v>
      </c>
      <c r="AF13" s="47" t="e">
        <f t="shared" si="4"/>
        <v>#REF!</v>
      </c>
      <c r="AG13" s="48"/>
      <c r="AH13" s="49" t="e">
        <f t="shared" si="2"/>
        <v>#REF!</v>
      </c>
    </row>
    <row r="14" spans="1:44" x14ac:dyDescent="0.15">
      <c r="A14" s="50" t="s">
        <v>132</v>
      </c>
      <c r="B14" s="73"/>
      <c r="C14" s="44" t="e">
        <f>SUM('2022 Hosta Quart Form - V22'!#REF!)</f>
        <v>#REF!</v>
      </c>
      <c r="D14" s="44"/>
      <c r="E14" s="44" t="e">
        <f>SUM('2022 Hosta Quart Form - V22'!#REF!)</f>
        <v>#REF!</v>
      </c>
      <c r="F14" s="44"/>
      <c r="G14" s="44" t="e">
        <f>SUM('2022 Hosta Quart Form - V22'!#REF!)</f>
        <v>#REF!</v>
      </c>
      <c r="H14" s="44"/>
      <c r="I14" s="44" t="e">
        <f>SUM('2022 Hosta Quart Form - V22'!#REF!)</f>
        <v>#REF!</v>
      </c>
      <c r="J14" s="44"/>
      <c r="K14" s="44" t="e">
        <f>SUM('2022 Hosta Quart Form - V22'!#REF!)</f>
        <v>#REF!</v>
      </c>
      <c r="L14" s="44"/>
      <c r="M14" s="44" t="e">
        <f>SUM('2022 Hosta Quart Form - V22'!#REF!)</f>
        <v>#REF!</v>
      </c>
      <c r="N14" s="44"/>
      <c r="O14" s="75" t="e">
        <f t="shared" si="3"/>
        <v>#REF!</v>
      </c>
      <c r="P14" s="45"/>
      <c r="Q14" s="51" t="e">
        <f>SUM('2022 Hosta Quart Form - V22'!#REF!)</f>
        <v>#REF!</v>
      </c>
      <c r="R14" s="52" t="str">
        <f t="shared" si="0"/>
        <v/>
      </c>
      <c r="S14" s="53">
        <v>1</v>
      </c>
      <c r="AF14" s="47" t="e">
        <f t="shared" si="4"/>
        <v>#REF!</v>
      </c>
      <c r="AG14" s="48"/>
      <c r="AH14" s="49" t="e">
        <f t="shared" si="2"/>
        <v>#REF!</v>
      </c>
      <c r="AM14" s="54" t="e">
        <f>C2</f>
        <v>#REF!</v>
      </c>
      <c r="AN14" s="54" t="e">
        <f>E2</f>
        <v>#REF!</v>
      </c>
      <c r="AO14" s="54" t="e">
        <f>G2</f>
        <v>#REF!</v>
      </c>
      <c r="AP14" s="54" t="e">
        <f>I2</f>
        <v>#REF!</v>
      </c>
      <c r="AQ14" s="54" t="e">
        <f>K2</f>
        <v>#REF!</v>
      </c>
      <c r="AR14" s="54" t="e">
        <f>M2</f>
        <v>#REF!</v>
      </c>
    </row>
    <row r="15" spans="1:44" x14ac:dyDescent="0.15">
      <c r="A15" s="55" t="s">
        <v>133</v>
      </c>
      <c r="B15" s="73"/>
      <c r="C15" s="44" t="e">
        <f>SUM('2022 Hosta Quart Form - V22'!#REF!)</f>
        <v>#REF!</v>
      </c>
      <c r="D15" s="44"/>
      <c r="E15" s="44" t="e">
        <f>SUM('2022 Hosta Quart Form - V22'!#REF!)</f>
        <v>#REF!</v>
      </c>
      <c r="F15" s="44"/>
      <c r="G15" s="44" t="e">
        <f>SUM('2022 Hosta Quart Form - V22'!#REF!)</f>
        <v>#REF!</v>
      </c>
      <c r="H15" s="44"/>
      <c r="I15" s="44" t="e">
        <f>SUM('2022 Hosta Quart Form - V22'!#REF!)</f>
        <v>#REF!</v>
      </c>
      <c r="J15" s="44"/>
      <c r="K15" s="44" t="e">
        <f>SUM('2022 Hosta Quart Form - V22'!#REF!)</f>
        <v>#REF!</v>
      </c>
      <c r="L15" s="44"/>
      <c r="M15" s="44" t="e">
        <f>SUM('2022 Hosta Quart Form - V22'!#REF!)</f>
        <v>#REF!</v>
      </c>
      <c r="N15" s="44"/>
      <c r="O15" s="75" t="e">
        <f t="shared" si="3"/>
        <v>#REF!</v>
      </c>
      <c r="P15" s="45"/>
      <c r="Q15" s="51" t="e">
        <f>SUM('2022 Hosta Quart Form - V22'!#REF!)</f>
        <v>#REF!</v>
      </c>
      <c r="R15" s="52" t="str">
        <f t="shared" si="0"/>
        <v/>
      </c>
      <c r="S15" s="53">
        <v>1</v>
      </c>
      <c r="AF15" s="47" t="e">
        <f t="shared" si="4"/>
        <v>#REF!</v>
      </c>
      <c r="AG15" s="48"/>
      <c r="AH15" s="49" t="e">
        <f t="shared" si="2"/>
        <v>#REF!</v>
      </c>
      <c r="AM15" s="28" t="e">
        <f>'2022 Hosta Quart Form - V22'!#REF!</f>
        <v>#REF!</v>
      </c>
      <c r="AN15" s="28" t="e">
        <f>'2022 Hosta Quart Form - V22'!#REF!</f>
        <v>#REF!</v>
      </c>
      <c r="AO15" s="28" t="e">
        <f>'2022 Hosta Quart Form - V22'!#REF!</f>
        <v>#REF!</v>
      </c>
      <c r="AP15" s="28" t="e">
        <f>'2022 Hosta Quart Form - V22'!#REF!</f>
        <v>#REF!</v>
      </c>
      <c r="AQ15" s="28" t="e">
        <f>'2022 Hosta Quart Form - V22'!#REF!</f>
        <v>#REF!</v>
      </c>
      <c r="AR15" s="28" t="e">
        <f>'2022 Hosta Quart Form - V22'!#REF!</f>
        <v>#REF!</v>
      </c>
    </row>
    <row r="16" spans="1:44" x14ac:dyDescent="0.15">
      <c r="A16" s="55" t="s">
        <v>134</v>
      </c>
      <c r="B16" s="73"/>
      <c r="C16" s="44" t="e">
        <f>SUM('2022 Hosta Quart Form - V22'!#REF!)</f>
        <v>#REF!</v>
      </c>
      <c r="D16" s="44"/>
      <c r="E16" s="44" t="e">
        <f>SUM('2022 Hosta Quart Form - V22'!#REF!)</f>
        <v>#REF!</v>
      </c>
      <c r="F16" s="44"/>
      <c r="G16" s="44" t="e">
        <f>SUM('2022 Hosta Quart Form - V22'!#REF!)</f>
        <v>#REF!</v>
      </c>
      <c r="H16" s="44"/>
      <c r="I16" s="44" t="e">
        <f>SUM('2022 Hosta Quart Form - V22'!#REF!)</f>
        <v>#REF!</v>
      </c>
      <c r="J16" s="44"/>
      <c r="K16" s="44" t="e">
        <f>SUM('2022 Hosta Quart Form - V22'!#REF!)</f>
        <v>#REF!</v>
      </c>
      <c r="L16" s="44"/>
      <c r="M16" s="44" t="e">
        <f>SUM('2022 Hosta Quart Form - V22'!#REF!)</f>
        <v>#REF!</v>
      </c>
      <c r="N16" s="44"/>
      <c r="O16" s="75" t="e">
        <f t="shared" si="3"/>
        <v>#REF!</v>
      </c>
      <c r="P16" s="45"/>
      <c r="Q16" s="51" t="e">
        <f>SUM('2022 Hosta Quart Form - V22'!#REF!)</f>
        <v>#REF!</v>
      </c>
      <c r="R16" s="52" t="str">
        <f t="shared" si="0"/>
        <v/>
      </c>
      <c r="S16" s="53">
        <v>1</v>
      </c>
      <c r="AF16" s="47" t="e">
        <f t="shared" si="4"/>
        <v>#REF!</v>
      </c>
      <c r="AG16" s="48"/>
      <c r="AH16" s="49" t="e">
        <f t="shared" si="2"/>
        <v>#REF!</v>
      </c>
    </row>
    <row r="17" spans="1:46" x14ac:dyDescent="0.15">
      <c r="A17" s="55" t="s">
        <v>135</v>
      </c>
      <c r="B17" s="73"/>
      <c r="C17" s="44" t="e">
        <f>SUM('2022 Hosta Quart Form - V22'!#REF!)</f>
        <v>#REF!</v>
      </c>
      <c r="D17" s="44"/>
      <c r="E17" s="44" t="e">
        <f>SUM('2022 Hosta Quart Form - V22'!#REF!)</f>
        <v>#REF!</v>
      </c>
      <c r="F17" s="44"/>
      <c r="G17" s="44" t="e">
        <f>SUM('2022 Hosta Quart Form - V22'!#REF!)</f>
        <v>#REF!</v>
      </c>
      <c r="H17" s="44"/>
      <c r="I17" s="44" t="e">
        <f>SUM('2022 Hosta Quart Form - V22'!#REF!)</f>
        <v>#REF!</v>
      </c>
      <c r="J17" s="44"/>
      <c r="K17" s="44" t="e">
        <f>SUM('2022 Hosta Quart Form - V22'!#REF!)</f>
        <v>#REF!</v>
      </c>
      <c r="L17" s="44"/>
      <c r="M17" s="44" t="e">
        <f>SUM('2022 Hosta Quart Form - V22'!#REF!)</f>
        <v>#REF!</v>
      </c>
      <c r="N17" s="44"/>
      <c r="O17" s="75" t="e">
        <f t="shared" si="3"/>
        <v>#REF!</v>
      </c>
      <c r="P17" s="45"/>
      <c r="Q17" s="51" t="e">
        <f>SUM('2022 Hosta Quart Form - V22'!#REF!)</f>
        <v>#REF!</v>
      </c>
      <c r="R17" s="52" t="str">
        <f t="shared" si="0"/>
        <v/>
      </c>
      <c r="S17" s="53">
        <v>1</v>
      </c>
      <c r="AF17" s="47" t="e">
        <f t="shared" si="4"/>
        <v>#REF!</v>
      </c>
      <c r="AG17" s="48"/>
      <c r="AH17" s="49" t="e">
        <f t="shared" si="2"/>
        <v>#REF!</v>
      </c>
    </row>
    <row r="18" spans="1:46" x14ac:dyDescent="0.15">
      <c r="A18" s="55" t="s">
        <v>136</v>
      </c>
      <c r="B18" s="73"/>
      <c r="C18" s="44" t="e">
        <f>SUM('2022 Hosta Quart Form - V22'!#REF!)</f>
        <v>#REF!</v>
      </c>
      <c r="D18" s="44"/>
      <c r="E18" s="44" t="e">
        <f>SUM('2022 Hosta Quart Form - V22'!#REF!)</f>
        <v>#REF!</v>
      </c>
      <c r="F18" s="44"/>
      <c r="G18" s="44" t="e">
        <f>SUM('2022 Hosta Quart Form - V22'!#REF!)</f>
        <v>#REF!</v>
      </c>
      <c r="H18" s="44"/>
      <c r="I18" s="44" t="e">
        <f>SUM('2022 Hosta Quart Form - V22'!#REF!)</f>
        <v>#REF!</v>
      </c>
      <c r="J18" s="44"/>
      <c r="K18" s="44" t="e">
        <f>SUM('2022 Hosta Quart Form - V22'!#REF!)</f>
        <v>#REF!</v>
      </c>
      <c r="L18" s="44"/>
      <c r="M18" s="44" t="e">
        <f>SUM('2022 Hosta Quart Form - V22'!#REF!)</f>
        <v>#REF!</v>
      </c>
      <c r="N18" s="44"/>
      <c r="O18" s="75" t="e">
        <f t="shared" si="3"/>
        <v>#REF!</v>
      </c>
      <c r="P18" s="45"/>
      <c r="Q18" s="51" t="e">
        <f>SUM('2022 Hosta Quart Form - V22'!#REF!)</f>
        <v>#REF!</v>
      </c>
      <c r="R18" s="52" t="str">
        <f t="shared" si="0"/>
        <v/>
      </c>
      <c r="S18" s="53">
        <v>1</v>
      </c>
      <c r="AF18" s="47" t="e">
        <f t="shared" si="4"/>
        <v>#REF!</v>
      </c>
      <c r="AG18" s="48"/>
      <c r="AH18" s="49" t="e">
        <f t="shared" si="2"/>
        <v>#REF!</v>
      </c>
    </row>
    <row r="19" spans="1:46" x14ac:dyDescent="0.15">
      <c r="A19" s="55" t="s">
        <v>137</v>
      </c>
      <c r="B19" s="73"/>
      <c r="C19" s="44" t="e">
        <f>SUM('2022 Hosta Quart Form - V22'!#REF!)</f>
        <v>#REF!</v>
      </c>
      <c r="D19" s="44"/>
      <c r="E19" s="44" t="e">
        <f>SUM('2022 Hosta Quart Form - V22'!#REF!)</f>
        <v>#REF!</v>
      </c>
      <c r="F19" s="44"/>
      <c r="G19" s="44" t="e">
        <f>SUM('2022 Hosta Quart Form - V22'!#REF!)</f>
        <v>#REF!</v>
      </c>
      <c r="H19" s="44"/>
      <c r="I19" s="44" t="e">
        <f>SUM('2022 Hosta Quart Form - V22'!#REF!)</f>
        <v>#REF!</v>
      </c>
      <c r="J19" s="44"/>
      <c r="K19" s="44" t="e">
        <f>SUM('2022 Hosta Quart Form - V22'!#REF!)</f>
        <v>#REF!</v>
      </c>
      <c r="L19" s="44"/>
      <c r="M19" s="44" t="e">
        <f>SUM('2022 Hosta Quart Form - V22'!#REF!)</f>
        <v>#REF!</v>
      </c>
      <c r="N19" s="44"/>
      <c r="O19" s="75" t="e">
        <f t="shared" si="3"/>
        <v>#REF!</v>
      </c>
      <c r="P19" s="45"/>
      <c r="Q19" s="51" t="e">
        <f>SUM('2022 Hosta Quart Form - V22'!#REF!)</f>
        <v>#REF!</v>
      </c>
      <c r="R19" s="52" t="str">
        <f t="shared" si="0"/>
        <v/>
      </c>
      <c r="S19" s="53">
        <v>1</v>
      </c>
      <c r="AF19" s="47" t="e">
        <f t="shared" si="4"/>
        <v>#REF!</v>
      </c>
      <c r="AG19" s="48"/>
      <c r="AH19" s="49" t="e">
        <f t="shared" si="2"/>
        <v>#REF!</v>
      </c>
      <c r="AM19" s="27" t="str">
        <f>AQ19</f>
        <v>Astilbe</v>
      </c>
      <c r="AN19" s="27" t="e">
        <f>AR19</f>
        <v>#REF!</v>
      </c>
      <c r="AQ19" s="27" t="str">
        <f t="shared" ref="AQ19:AQ24" si="5">A5</f>
        <v>Astilbe</v>
      </c>
      <c r="AR19" s="27" t="e">
        <f t="shared" ref="AR19:AR24" si="6">Q5</f>
        <v>#REF!</v>
      </c>
      <c r="AT19" s="56"/>
    </row>
    <row r="20" spans="1:46" x14ac:dyDescent="0.15">
      <c r="A20" s="55" t="s">
        <v>138</v>
      </c>
      <c r="B20" s="73"/>
      <c r="C20" s="44" t="e">
        <f>SUM('2022 Hosta Quart Form - V22'!#REF!)</f>
        <v>#REF!</v>
      </c>
      <c r="D20" s="44"/>
      <c r="E20" s="44" t="e">
        <f>SUM('2022 Hosta Quart Form - V22'!#REF!)</f>
        <v>#REF!</v>
      </c>
      <c r="F20" s="44"/>
      <c r="G20" s="44" t="e">
        <f>SUM('2022 Hosta Quart Form - V22'!#REF!)</f>
        <v>#REF!</v>
      </c>
      <c r="H20" s="44"/>
      <c r="I20" s="44" t="e">
        <f>SUM('2022 Hosta Quart Form - V22'!#REF!)</f>
        <v>#REF!</v>
      </c>
      <c r="J20" s="44"/>
      <c r="K20" s="44" t="e">
        <f>SUM('2022 Hosta Quart Form - V22'!#REF!)</f>
        <v>#REF!</v>
      </c>
      <c r="L20" s="44"/>
      <c r="M20" s="44" t="e">
        <f>SUM('2022 Hosta Quart Form - V22'!#REF!)</f>
        <v>#REF!</v>
      </c>
      <c r="N20" s="44"/>
      <c r="O20" s="75" t="e">
        <f t="shared" si="3"/>
        <v>#REF!</v>
      </c>
      <c r="P20" s="45"/>
      <c r="Q20" s="51" t="e">
        <f>SUM('2022 Hosta Quart Form - V22'!#REF!)</f>
        <v>#REF!</v>
      </c>
      <c r="R20" s="52" t="str">
        <f t="shared" si="0"/>
        <v/>
      </c>
      <c r="S20" s="53">
        <v>1</v>
      </c>
      <c r="AF20" s="47" t="e">
        <f t="shared" si="4"/>
        <v>#REF!</v>
      </c>
      <c r="AG20" s="48"/>
      <c r="AH20" s="49" t="e">
        <f t="shared" si="2"/>
        <v>#REF!</v>
      </c>
      <c r="AM20" s="27" t="str">
        <f t="shared" ref="AM20:AM44" si="7">AQ20</f>
        <v>Coreopsis</v>
      </c>
      <c r="AN20" s="27" t="e">
        <f t="shared" ref="AN20:AN44" si="8">AR20</f>
        <v>#REF!</v>
      </c>
      <c r="AQ20" s="27" t="str">
        <f t="shared" si="5"/>
        <v>Coreopsis</v>
      </c>
      <c r="AR20" s="27" t="e">
        <f t="shared" si="6"/>
        <v>#REF!</v>
      </c>
      <c r="AT20" s="56"/>
    </row>
    <row r="21" spans="1:46" x14ac:dyDescent="0.15">
      <c r="A21" s="55" t="s">
        <v>139</v>
      </c>
      <c r="B21" s="73"/>
      <c r="C21" s="44" t="e">
        <f>SUM('2022 Hosta Quart Form - V22'!#REF!)</f>
        <v>#REF!</v>
      </c>
      <c r="D21" s="44"/>
      <c r="E21" s="44" t="e">
        <f>SUM('2022 Hosta Quart Form - V22'!#REF!)</f>
        <v>#REF!</v>
      </c>
      <c r="F21" s="44"/>
      <c r="G21" s="44" t="e">
        <f>SUM('2022 Hosta Quart Form - V22'!#REF!)</f>
        <v>#REF!</v>
      </c>
      <c r="H21" s="44"/>
      <c r="I21" s="44" t="e">
        <f>SUM('2022 Hosta Quart Form - V22'!#REF!)</f>
        <v>#REF!</v>
      </c>
      <c r="J21" s="44"/>
      <c r="K21" s="44" t="e">
        <f>SUM('2022 Hosta Quart Form - V22'!#REF!)</f>
        <v>#REF!</v>
      </c>
      <c r="L21" s="44"/>
      <c r="M21" s="44" t="e">
        <f>SUM('2022 Hosta Quart Form - V22'!#REF!)</f>
        <v>#REF!</v>
      </c>
      <c r="N21" s="44"/>
      <c r="O21" s="75" t="e">
        <f t="shared" si="3"/>
        <v>#REF!</v>
      </c>
      <c r="P21" s="45"/>
      <c r="Q21" s="51" t="e">
        <f>SUM('2022 Hosta Quart Form - V22'!#REF!)</f>
        <v>#REF!</v>
      </c>
      <c r="R21" s="52" t="str">
        <f t="shared" si="0"/>
        <v/>
      </c>
      <c r="S21" s="53">
        <v>1</v>
      </c>
      <c r="AF21" s="47" t="e">
        <f t="shared" si="4"/>
        <v>#REF!</v>
      </c>
      <c r="AG21" s="48"/>
      <c r="AH21" s="49" t="e">
        <f t="shared" si="2"/>
        <v>#REF!</v>
      </c>
      <c r="AM21" s="27" t="str">
        <f t="shared" si="7"/>
        <v>Clematis</v>
      </c>
      <c r="AN21" s="27" t="e">
        <f t="shared" si="8"/>
        <v>#REF!</v>
      </c>
      <c r="AQ21" s="27" t="str">
        <f t="shared" si="5"/>
        <v>Clematis</v>
      </c>
      <c r="AR21" s="27" t="e">
        <f t="shared" si="6"/>
        <v>#REF!</v>
      </c>
      <c r="AT21" s="56"/>
    </row>
    <row r="22" spans="1:46" x14ac:dyDescent="0.15">
      <c r="A22" s="55" t="s">
        <v>140</v>
      </c>
      <c r="B22" s="73"/>
      <c r="C22" s="44" t="e">
        <f>SUM('2022 Hosta Quart Form - V22'!#REF!)</f>
        <v>#REF!</v>
      </c>
      <c r="D22" s="44"/>
      <c r="E22" s="44" t="e">
        <f>SUM('2022 Hosta Quart Form - V22'!#REF!)</f>
        <v>#REF!</v>
      </c>
      <c r="F22" s="44"/>
      <c r="G22" s="44" t="e">
        <f>SUM('2022 Hosta Quart Form - V22'!#REF!)</f>
        <v>#REF!</v>
      </c>
      <c r="H22" s="44"/>
      <c r="I22" s="44" t="e">
        <f>SUM('2022 Hosta Quart Form - V22'!#REF!)</f>
        <v>#REF!</v>
      </c>
      <c r="J22" s="44"/>
      <c r="K22" s="44" t="e">
        <f>SUM('2022 Hosta Quart Form - V22'!#REF!)</f>
        <v>#REF!</v>
      </c>
      <c r="L22" s="44"/>
      <c r="M22" s="44" t="e">
        <f>SUM('2022 Hosta Quart Form - V22'!#REF!)</f>
        <v>#REF!</v>
      </c>
      <c r="N22" s="44"/>
      <c r="O22" s="75" t="e">
        <f t="shared" si="3"/>
        <v>#REF!</v>
      </c>
      <c r="P22" s="45"/>
      <c r="Q22" s="51" t="e">
        <f>SUM('2022 Hosta Quart Form - V22'!#REF!)</f>
        <v>#REF!</v>
      </c>
      <c r="R22" s="52" t="str">
        <f t="shared" si="0"/>
        <v/>
      </c>
      <c r="S22" s="53">
        <v>1</v>
      </c>
      <c r="AF22" s="47" t="e">
        <f t="shared" si="4"/>
        <v>#REF!</v>
      </c>
      <c r="AG22" s="48"/>
      <c r="AH22" s="49" t="e">
        <f t="shared" si="2"/>
        <v>#REF!</v>
      </c>
      <c r="AM22" s="27" t="str">
        <f t="shared" si="7"/>
        <v>Dianthus</v>
      </c>
      <c r="AN22" s="27" t="e">
        <f t="shared" si="8"/>
        <v>#REF!</v>
      </c>
      <c r="AQ22" s="27" t="str">
        <f t="shared" si="5"/>
        <v>Dianthus</v>
      </c>
      <c r="AR22" s="27" t="e">
        <f t="shared" si="6"/>
        <v>#REF!</v>
      </c>
      <c r="AT22" s="56"/>
    </row>
    <row r="23" spans="1:46" x14ac:dyDescent="0.15">
      <c r="A23" s="55" t="s">
        <v>141</v>
      </c>
      <c r="B23" s="73"/>
      <c r="C23" s="44" t="e">
        <f>SUM('2022 Hosta Quart Form - V22'!#REF!)</f>
        <v>#REF!</v>
      </c>
      <c r="D23" s="44"/>
      <c r="E23" s="44" t="e">
        <f>SUM('2022 Hosta Quart Form - V22'!#REF!)</f>
        <v>#REF!</v>
      </c>
      <c r="F23" s="44"/>
      <c r="G23" s="44" t="e">
        <f>SUM('2022 Hosta Quart Form - V22'!#REF!)</f>
        <v>#REF!</v>
      </c>
      <c r="H23" s="44"/>
      <c r="I23" s="44" t="e">
        <f>SUM('2022 Hosta Quart Form - V22'!#REF!)</f>
        <v>#REF!</v>
      </c>
      <c r="J23" s="44"/>
      <c r="K23" s="44" t="e">
        <f>SUM('2022 Hosta Quart Form - V22'!#REF!)</f>
        <v>#REF!</v>
      </c>
      <c r="L23" s="44"/>
      <c r="M23" s="44" t="e">
        <f>SUM('2022 Hosta Quart Form - V22'!#REF!)</f>
        <v>#REF!</v>
      </c>
      <c r="N23" s="44"/>
      <c r="O23" s="75" t="e">
        <f t="shared" si="3"/>
        <v>#REF!</v>
      </c>
      <c r="P23" s="45"/>
      <c r="Q23" s="51" t="e">
        <f>SUM('2022 Hosta Quart Form - V22'!#REF!)</f>
        <v>#REF!</v>
      </c>
      <c r="R23" s="52" t="str">
        <f t="shared" si="0"/>
        <v/>
      </c>
      <c r="S23" s="53">
        <v>1</v>
      </c>
      <c r="AF23" s="47" t="e">
        <f t="shared" si="4"/>
        <v>#REF!</v>
      </c>
      <c r="AG23" s="48"/>
      <c r="AH23" s="49" t="e">
        <f t="shared" si="2"/>
        <v>#REF!</v>
      </c>
      <c r="AM23" s="27" t="str">
        <f t="shared" si="7"/>
        <v>Dicentra</v>
      </c>
      <c r="AN23" s="27" t="e">
        <f t="shared" si="8"/>
        <v>#REF!</v>
      </c>
      <c r="AQ23" s="27" t="str">
        <f t="shared" si="5"/>
        <v>Dicentra</v>
      </c>
      <c r="AR23" s="27" t="e">
        <f t="shared" si="6"/>
        <v>#REF!</v>
      </c>
      <c r="AT23" s="56"/>
    </row>
    <row r="24" spans="1:46" x14ac:dyDescent="0.15">
      <c r="A24" s="55" t="s">
        <v>142</v>
      </c>
      <c r="B24" s="73"/>
      <c r="C24" s="44" t="e">
        <f>SUM('2022 Hosta Quart Form - V22'!#REF!)</f>
        <v>#REF!</v>
      </c>
      <c r="D24" s="44"/>
      <c r="E24" s="44" t="e">
        <f>SUM('2022 Hosta Quart Form - V22'!#REF!)</f>
        <v>#REF!</v>
      </c>
      <c r="F24" s="44"/>
      <c r="G24" s="44" t="e">
        <f>SUM('2022 Hosta Quart Form - V22'!#REF!)</f>
        <v>#REF!</v>
      </c>
      <c r="H24" s="44"/>
      <c r="I24" s="44" t="e">
        <f>SUM('2022 Hosta Quart Form - V22'!#REF!)</f>
        <v>#REF!</v>
      </c>
      <c r="J24" s="44"/>
      <c r="K24" s="44" t="e">
        <f>SUM('2022 Hosta Quart Form - V22'!#REF!)</f>
        <v>#REF!</v>
      </c>
      <c r="L24" s="44"/>
      <c r="M24" s="44" t="e">
        <f>SUM('2022 Hosta Quart Form - V22'!#REF!)</f>
        <v>#REF!</v>
      </c>
      <c r="N24" s="44"/>
      <c r="O24" s="75" t="e">
        <f t="shared" si="3"/>
        <v>#REF!</v>
      </c>
      <c r="P24" s="45"/>
      <c r="Q24" s="51" t="e">
        <f>SUM('2022 Hosta Quart Form - V22'!#REF!)</f>
        <v>#REF!</v>
      </c>
      <c r="R24" s="52" t="str">
        <f>IF(ISERROR(O24/Q24),"",(O24/Q24))</f>
        <v/>
      </c>
      <c r="S24" s="53">
        <v>1</v>
      </c>
      <c r="AF24" s="47" t="e">
        <f t="shared" si="4"/>
        <v>#REF!</v>
      </c>
      <c r="AG24" s="48"/>
      <c r="AH24" s="49" t="e">
        <f t="shared" si="2"/>
        <v>#REF!</v>
      </c>
      <c r="AM24" s="27" t="str">
        <f t="shared" si="7"/>
        <v>Echinacea</v>
      </c>
      <c r="AN24" s="27" t="e">
        <f t="shared" si="8"/>
        <v>#REF!</v>
      </c>
      <c r="AQ24" s="27" t="str">
        <f t="shared" si="5"/>
        <v>Echinacea</v>
      </c>
      <c r="AR24" s="27" t="e">
        <f t="shared" si="6"/>
        <v>#REF!</v>
      </c>
      <c r="AT24" s="56"/>
    </row>
    <row r="25" spans="1:46" x14ac:dyDescent="0.15">
      <c r="A25" s="55" t="s">
        <v>143</v>
      </c>
      <c r="B25" s="73"/>
      <c r="C25" s="44" t="e">
        <f>SUM('2022 Hosta Quart Form - V22'!#REF!)</f>
        <v>#REF!</v>
      </c>
      <c r="D25" s="44"/>
      <c r="E25" s="44" t="e">
        <f>SUM('2022 Hosta Quart Form - V22'!#REF!)</f>
        <v>#REF!</v>
      </c>
      <c r="F25" s="44"/>
      <c r="G25" s="44" t="e">
        <f>SUM('2022 Hosta Quart Form - V22'!#REF!)</f>
        <v>#REF!</v>
      </c>
      <c r="H25" s="44"/>
      <c r="I25" s="44" t="e">
        <f>SUM('2022 Hosta Quart Form - V22'!#REF!)</f>
        <v>#REF!</v>
      </c>
      <c r="J25" s="44"/>
      <c r="K25" s="44" t="e">
        <f>SUM('2022 Hosta Quart Form - V22'!#REF!)</f>
        <v>#REF!</v>
      </c>
      <c r="L25" s="44"/>
      <c r="M25" s="44" t="e">
        <f>SUM('2022 Hosta Quart Form - V22'!#REF!)</f>
        <v>#REF!</v>
      </c>
      <c r="N25" s="44"/>
      <c r="O25" s="75" t="e">
        <f t="shared" si="3"/>
        <v>#REF!</v>
      </c>
      <c r="P25" s="45"/>
      <c r="Q25" s="51" t="e">
        <f>SUM('2022 Hosta Quart Form - V22'!#REF!)</f>
        <v>#REF!</v>
      </c>
      <c r="R25" s="52" t="str">
        <f t="shared" si="0"/>
        <v/>
      </c>
      <c r="S25" s="53">
        <v>1</v>
      </c>
      <c r="AF25" s="47" t="e">
        <f t="shared" si="4"/>
        <v>#REF!</v>
      </c>
      <c r="AG25" s="48"/>
      <c r="AH25" s="49" t="e">
        <f t="shared" si="2"/>
        <v>#REF!</v>
      </c>
      <c r="AM25" s="27" t="str">
        <f t="shared" si="7"/>
        <v>Ferns</v>
      </c>
      <c r="AN25" s="27" t="e">
        <f t="shared" si="8"/>
        <v>#REF!</v>
      </c>
      <c r="AQ25" s="27" t="str">
        <f t="shared" ref="AQ25:AQ38" si="9">A11</f>
        <v>Ferns</v>
      </c>
      <c r="AR25" s="27" t="e">
        <f t="shared" ref="AR25:AR38" si="10">Q11</f>
        <v>#REF!</v>
      </c>
      <c r="AT25" s="56"/>
    </row>
    <row r="26" spans="1:46" x14ac:dyDescent="0.15">
      <c r="A26" s="55" t="s">
        <v>144</v>
      </c>
      <c r="B26" s="73"/>
      <c r="C26" s="44" t="e">
        <f>SUM('2022 Hosta Quart Form - V22'!#REF!)</f>
        <v>#REF!</v>
      </c>
      <c r="D26" s="44"/>
      <c r="E26" s="44" t="e">
        <f>SUM('2022 Hosta Quart Form - V22'!#REF!)</f>
        <v>#REF!</v>
      </c>
      <c r="F26" s="44"/>
      <c r="G26" s="44" t="e">
        <f>SUM('2022 Hosta Quart Form - V22'!#REF!)</f>
        <v>#REF!</v>
      </c>
      <c r="H26" s="44"/>
      <c r="I26" s="44" t="e">
        <f>SUM('2022 Hosta Quart Form - V22'!#REF!)</f>
        <v>#REF!</v>
      </c>
      <c r="J26" s="44"/>
      <c r="K26" s="44" t="e">
        <f>SUM('2022 Hosta Quart Form - V22'!#REF!)</f>
        <v>#REF!</v>
      </c>
      <c r="L26" s="44"/>
      <c r="M26" s="44" t="e">
        <f>SUM('2022 Hosta Quart Form - V22'!#REF!)</f>
        <v>#REF!</v>
      </c>
      <c r="N26" s="44"/>
      <c r="O26" s="75" t="e">
        <f t="shared" si="3"/>
        <v>#REF!</v>
      </c>
      <c r="P26" s="45"/>
      <c r="Q26" s="51" t="e">
        <f>SUM('2022 Hosta Quart Form - V22'!#REF!)</f>
        <v>#REF!</v>
      </c>
      <c r="R26" s="52" t="str">
        <f t="shared" si="0"/>
        <v/>
      </c>
      <c r="S26" s="53">
        <v>1</v>
      </c>
      <c r="AF26" s="47" t="e">
        <f t="shared" si="4"/>
        <v>#REF!</v>
      </c>
      <c r="AG26" s="48"/>
      <c r="AH26" s="49" t="e">
        <f t="shared" si="2"/>
        <v>#REF!</v>
      </c>
      <c r="AM26" s="27" t="str">
        <f t="shared" si="7"/>
        <v>Geraniums</v>
      </c>
      <c r="AN26" s="27" t="e">
        <f t="shared" si="8"/>
        <v>#REF!</v>
      </c>
      <c r="AQ26" s="27" t="str">
        <f t="shared" si="9"/>
        <v>Geraniums</v>
      </c>
      <c r="AR26" s="27" t="e">
        <f t="shared" si="10"/>
        <v>#REF!</v>
      </c>
      <c r="AT26" s="56"/>
    </row>
    <row r="27" spans="1:46" x14ac:dyDescent="0.15">
      <c r="A27" s="55" t="s">
        <v>145</v>
      </c>
      <c r="B27" s="73"/>
      <c r="C27" s="44" t="e">
        <f>SUM('2022 Hosta Quart Form - V22'!#REF!)</f>
        <v>#REF!</v>
      </c>
      <c r="D27" s="44"/>
      <c r="E27" s="44" t="e">
        <f>SUM('2022 Hosta Quart Form - V22'!#REF!)</f>
        <v>#REF!</v>
      </c>
      <c r="F27" s="44"/>
      <c r="G27" s="44" t="e">
        <f>SUM('2022 Hosta Quart Form - V22'!#REF!)</f>
        <v>#REF!</v>
      </c>
      <c r="H27" s="44"/>
      <c r="I27" s="44" t="e">
        <f>SUM('2022 Hosta Quart Form - V22'!#REF!)</f>
        <v>#REF!</v>
      </c>
      <c r="J27" s="44"/>
      <c r="K27" s="44" t="e">
        <f>SUM('2022 Hosta Quart Form - V22'!#REF!)</f>
        <v>#REF!</v>
      </c>
      <c r="L27" s="44"/>
      <c r="M27" s="44" t="e">
        <f>SUM('2022 Hosta Quart Form - V22'!#REF!)</f>
        <v>#REF!</v>
      </c>
      <c r="N27" s="44"/>
      <c r="O27" s="75" t="e">
        <f t="shared" si="3"/>
        <v>#REF!</v>
      </c>
      <c r="P27" s="45"/>
      <c r="Q27" s="51" t="e">
        <f>SUM('2022 Hosta Quart Form - V22'!#REF!)</f>
        <v>#REF!</v>
      </c>
      <c r="R27" s="52" t="str">
        <f t="shared" si="0"/>
        <v/>
      </c>
      <c r="S27" s="53">
        <v>1</v>
      </c>
      <c r="AF27" s="47" t="e">
        <f t="shared" si="4"/>
        <v>#REF!</v>
      </c>
      <c r="AG27" s="48"/>
      <c r="AH27" s="49" t="e">
        <f t="shared" si="2"/>
        <v>#REF!</v>
      </c>
      <c r="AM27" s="27" t="str">
        <f t="shared" si="7"/>
        <v>Grasses</v>
      </c>
      <c r="AN27" s="27" t="e">
        <f t="shared" si="8"/>
        <v>#REF!</v>
      </c>
      <c r="AQ27" s="27" t="str">
        <f t="shared" si="9"/>
        <v>Grasses</v>
      </c>
      <c r="AR27" s="27" t="e">
        <f t="shared" si="10"/>
        <v>#REF!</v>
      </c>
      <c r="AT27" s="56"/>
    </row>
    <row r="28" spans="1:46" x14ac:dyDescent="0.15">
      <c r="A28" s="50" t="s">
        <v>146</v>
      </c>
      <c r="B28" s="73"/>
      <c r="C28" s="44" t="e">
        <f>SUM('2022 Hosta Quart Form - V22'!#REF!)</f>
        <v>#REF!</v>
      </c>
      <c r="D28" s="44"/>
      <c r="E28" s="44" t="e">
        <f>SUM('2022 Hosta Quart Form - V22'!#REF!)</f>
        <v>#REF!</v>
      </c>
      <c r="F28" s="44"/>
      <c r="G28" s="44" t="e">
        <f>SUM('2022 Hosta Quart Form - V22'!#REF!)</f>
        <v>#REF!</v>
      </c>
      <c r="H28" s="44"/>
      <c r="I28" s="44" t="e">
        <f>SUM('2022 Hosta Quart Form - V22'!#REF!)</f>
        <v>#REF!</v>
      </c>
      <c r="J28" s="44"/>
      <c r="K28" s="44" t="e">
        <f>SUM('2022 Hosta Quart Form - V22'!#REF!)</f>
        <v>#REF!</v>
      </c>
      <c r="L28" s="44"/>
      <c r="M28" s="44" t="e">
        <f>SUM('2022 Hosta Quart Form - V22'!#REF!)</f>
        <v>#REF!</v>
      </c>
      <c r="N28" s="44"/>
      <c r="O28" s="75" t="e">
        <f t="shared" si="3"/>
        <v>#REF!</v>
      </c>
      <c r="P28" s="45"/>
      <c r="Q28" s="51" t="e">
        <f>SUM('2022 Hosta Quart Form - V22'!#REF!)</f>
        <v>#REF!</v>
      </c>
      <c r="R28" s="52" t="str">
        <f t="shared" si="0"/>
        <v/>
      </c>
      <c r="S28" s="53">
        <v>1</v>
      </c>
      <c r="AF28" s="47" t="e">
        <f t="shared" si="4"/>
        <v>#REF!</v>
      </c>
      <c r="AG28" s="48"/>
      <c r="AH28" s="49" t="e">
        <f t="shared" si="2"/>
        <v>#REF!</v>
      </c>
      <c r="AM28" s="27" t="str">
        <f t="shared" si="7"/>
        <v>Hemerocallis</v>
      </c>
      <c r="AN28" s="27" t="e">
        <f t="shared" si="8"/>
        <v>#REF!</v>
      </c>
      <c r="AQ28" s="27" t="str">
        <f t="shared" si="9"/>
        <v>Hemerocallis</v>
      </c>
      <c r="AR28" s="27" t="e">
        <f t="shared" si="10"/>
        <v>#REF!</v>
      </c>
      <c r="AT28" s="56"/>
    </row>
    <row r="29" spans="1:46" x14ac:dyDescent="0.15">
      <c r="A29" s="50" t="s">
        <v>147</v>
      </c>
      <c r="B29" s="73"/>
      <c r="C29" s="44" t="e">
        <f>SUM('2022 Hosta Quart Form - V22'!#REF!)</f>
        <v>#REF!</v>
      </c>
      <c r="D29" s="44"/>
      <c r="E29" s="44" t="e">
        <f>SUM('2022 Hosta Quart Form - V22'!#REF!)</f>
        <v>#REF!</v>
      </c>
      <c r="F29" s="44"/>
      <c r="G29" s="44" t="e">
        <f>SUM('2022 Hosta Quart Form - V22'!#REF!)</f>
        <v>#REF!</v>
      </c>
      <c r="H29" s="44"/>
      <c r="I29" s="44" t="e">
        <f>SUM('2022 Hosta Quart Form - V22'!#REF!)</f>
        <v>#REF!</v>
      </c>
      <c r="J29" s="44"/>
      <c r="K29" s="44" t="e">
        <f>SUM('2022 Hosta Quart Form - V22'!#REF!)</f>
        <v>#REF!</v>
      </c>
      <c r="L29" s="44"/>
      <c r="M29" s="44" t="e">
        <f>SUM('2022 Hosta Quart Form - V22'!#REF!)</f>
        <v>#REF!</v>
      </c>
      <c r="N29" s="44"/>
      <c r="O29" s="75" t="e">
        <f t="shared" si="3"/>
        <v>#REF!</v>
      </c>
      <c r="P29" s="45"/>
      <c r="Q29" s="51" t="e">
        <f>SUM('2022 Hosta Quart Form - V22'!#REF!)</f>
        <v>#REF!</v>
      </c>
      <c r="R29" s="52" t="str">
        <f>IF(ISERROR(O29/Q29),"",(O29/Q29))</f>
        <v/>
      </c>
      <c r="S29" s="53">
        <v>1</v>
      </c>
      <c r="AF29" s="47" t="e">
        <f t="shared" si="4"/>
        <v>#REF!</v>
      </c>
      <c r="AG29" s="48"/>
      <c r="AH29" s="49" t="e">
        <f t="shared" si="2"/>
        <v>#REF!</v>
      </c>
      <c r="AM29" s="27" t="str">
        <f t="shared" si="7"/>
        <v>Heuchera</v>
      </c>
      <c r="AN29" s="27" t="e">
        <f t="shared" si="8"/>
        <v>#REF!</v>
      </c>
      <c r="AQ29" s="27" t="str">
        <f t="shared" si="9"/>
        <v>Heuchera</v>
      </c>
      <c r="AR29" s="27" t="e">
        <f t="shared" si="10"/>
        <v>#REF!</v>
      </c>
      <c r="AT29" s="57"/>
    </row>
    <row r="30" spans="1:46" ht="12" thickBot="1" x14ac:dyDescent="0.2">
      <c r="A30" s="55" t="s">
        <v>148</v>
      </c>
      <c r="B30" s="73"/>
      <c r="C30" s="44" t="e">
        <f>'2022 Hosta Quart Form - V22'!#REF!-SUM(Reports!C5:C29)</f>
        <v>#REF!</v>
      </c>
      <c r="D30" s="44"/>
      <c r="E30" s="44" t="e">
        <f>'2022 Hosta Quart Form - V22'!#REF!-SUM(Reports!E5:E29)</f>
        <v>#REF!</v>
      </c>
      <c r="F30" s="44"/>
      <c r="G30" s="44" t="e">
        <f>'2022 Hosta Quart Form - V22'!#REF!-SUM(Reports!G5:G29)</f>
        <v>#REF!</v>
      </c>
      <c r="H30" s="44"/>
      <c r="I30" s="44" t="e">
        <f>'2022 Hosta Quart Form - V22'!#REF!-SUM(Reports!I5:I29)</f>
        <v>#REF!</v>
      </c>
      <c r="J30" s="44"/>
      <c r="K30" s="44" t="e">
        <f>'2022 Hosta Quart Form - V22'!#REF!-SUM(Reports!K5:K29)</f>
        <v>#REF!</v>
      </c>
      <c r="L30" s="44"/>
      <c r="M30" s="44" t="e">
        <f>'2022 Hosta Quart Form - V22'!#REF!-SUM(Reports!M5:M29)</f>
        <v>#REF!</v>
      </c>
      <c r="N30" s="44"/>
      <c r="O30" s="75" t="e">
        <f t="shared" si="3"/>
        <v>#REF!</v>
      </c>
      <c r="P30" s="45"/>
      <c r="Q30" s="51" t="e">
        <f>'2022 Hosta Quart Form - V22'!#REF!-SUM(Reports!Q5:Q29)</f>
        <v>#REF!</v>
      </c>
      <c r="R30" s="58" t="str">
        <f t="shared" si="0"/>
        <v/>
      </c>
      <c r="S30" s="53">
        <v>1</v>
      </c>
      <c r="AF30" s="47" t="e">
        <f t="shared" si="4"/>
        <v>#REF!</v>
      </c>
      <c r="AG30" s="48"/>
      <c r="AH30" s="49" t="e">
        <f t="shared" si="2"/>
        <v>#REF!</v>
      </c>
      <c r="AM30" s="27" t="str">
        <f t="shared" si="7"/>
        <v>Hosta</v>
      </c>
      <c r="AN30" s="27" t="e">
        <f t="shared" si="8"/>
        <v>#REF!</v>
      </c>
      <c r="AQ30" s="27" t="str">
        <f t="shared" si="9"/>
        <v>Hosta</v>
      </c>
      <c r="AR30" s="27" t="e">
        <f t="shared" si="10"/>
        <v>#REF!</v>
      </c>
      <c r="AT30" s="57"/>
    </row>
    <row r="31" spans="1:46" ht="12" thickBot="1" x14ac:dyDescent="0.2">
      <c r="A31" s="76" t="s">
        <v>149</v>
      </c>
      <c r="B31" s="59"/>
      <c r="C31" s="60" t="e">
        <f>SUM(C5:C30)</f>
        <v>#REF!</v>
      </c>
      <c r="D31" s="44"/>
      <c r="E31" s="60" t="e">
        <f>SUM(E5:E30)</f>
        <v>#REF!</v>
      </c>
      <c r="F31" s="44"/>
      <c r="G31" s="60" t="e">
        <f>SUM(G5:G30)</f>
        <v>#REF!</v>
      </c>
      <c r="H31" s="44"/>
      <c r="I31" s="60" t="e">
        <f>SUM(I5:I30)</f>
        <v>#REF!</v>
      </c>
      <c r="J31" s="44"/>
      <c r="K31" s="60" t="e">
        <f>SUM(K5:K30)</f>
        <v>#REF!</v>
      </c>
      <c r="L31" s="44"/>
      <c r="M31" s="60" t="e">
        <f>SUM(M5:M30)</f>
        <v>#REF!</v>
      </c>
      <c r="N31" s="44"/>
      <c r="O31" s="60" t="e">
        <f>SUM(O5:O30)</f>
        <v>#REF!</v>
      </c>
      <c r="P31" s="30"/>
      <c r="Q31" s="61" t="e">
        <f>SUM(Q5:Q30)</f>
        <v>#REF!</v>
      </c>
      <c r="R31" s="62" t="str">
        <f>IF(ISERROR(AF31/AH31),"",(AF31/AH31))</f>
        <v/>
      </c>
      <c r="S31" s="27"/>
      <c r="AF31" s="77" t="e">
        <f>SUM(AF5:AF30)</f>
        <v>#REF!</v>
      </c>
      <c r="AH31" s="78" t="e">
        <f>SUM(AH5:AH30)</f>
        <v>#REF!</v>
      </c>
      <c r="AM31" s="27" t="str">
        <f t="shared" si="7"/>
        <v>Iris (all species)</v>
      </c>
      <c r="AN31" s="27" t="e">
        <f t="shared" si="8"/>
        <v>#REF!</v>
      </c>
      <c r="AQ31" s="27" t="str">
        <f t="shared" si="9"/>
        <v>Iris (all species)</v>
      </c>
      <c r="AR31" s="27" t="e">
        <f t="shared" si="10"/>
        <v>#REF!</v>
      </c>
      <c r="AT31" s="57"/>
    </row>
    <row r="32" spans="1:46" x14ac:dyDescent="0.15">
      <c r="A32" s="79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S32" s="30"/>
      <c r="AM32" s="27" t="str">
        <f t="shared" si="7"/>
        <v>Peony</v>
      </c>
      <c r="AN32" s="27" t="e">
        <f t="shared" si="8"/>
        <v>#REF!</v>
      </c>
      <c r="AQ32" s="27" t="str">
        <f t="shared" si="9"/>
        <v>Peony</v>
      </c>
      <c r="AR32" s="27" t="e">
        <f t="shared" si="10"/>
        <v>#REF!</v>
      </c>
      <c r="AT32" s="57"/>
    </row>
    <row r="33" spans="39:46" x14ac:dyDescent="0.15">
      <c r="AM33" s="27" t="str">
        <f t="shared" si="7"/>
        <v>Peony Tree</v>
      </c>
      <c r="AN33" s="27" t="e">
        <f t="shared" si="8"/>
        <v>#REF!</v>
      </c>
      <c r="AQ33" s="27" t="str">
        <f t="shared" si="9"/>
        <v>Peony Tree</v>
      </c>
      <c r="AR33" s="27" t="e">
        <f t="shared" si="10"/>
        <v>#REF!</v>
      </c>
      <c r="AT33" s="57"/>
    </row>
    <row r="34" spans="39:46" x14ac:dyDescent="0.15">
      <c r="AM34" s="27" t="str">
        <f t="shared" si="7"/>
        <v>Phlox (tall + creeping)</v>
      </c>
      <c r="AN34" s="27" t="e">
        <f t="shared" si="8"/>
        <v>#REF!</v>
      </c>
      <c r="AQ34" s="27" t="str">
        <f t="shared" si="9"/>
        <v>Phlox (tall + creeping)</v>
      </c>
      <c r="AR34" s="27" t="e">
        <f t="shared" si="10"/>
        <v>#REF!</v>
      </c>
      <c r="AT34" s="57"/>
    </row>
    <row r="35" spans="39:46" x14ac:dyDescent="0.15">
      <c r="AM35" s="27" t="str">
        <f t="shared" si="7"/>
        <v>Rudbeckia</v>
      </c>
      <c r="AN35" s="27" t="e">
        <f t="shared" si="8"/>
        <v>#REF!</v>
      </c>
      <c r="AQ35" s="27" t="str">
        <f t="shared" si="9"/>
        <v>Rudbeckia</v>
      </c>
      <c r="AR35" s="27" t="e">
        <f t="shared" si="10"/>
        <v>#REF!</v>
      </c>
      <c r="AT35" s="57"/>
    </row>
    <row r="36" spans="39:46" x14ac:dyDescent="0.15">
      <c r="AM36" s="27" t="str">
        <f t="shared" si="7"/>
        <v>Salvia</v>
      </c>
      <c r="AN36" s="27" t="e">
        <f t="shared" si="8"/>
        <v>#REF!</v>
      </c>
      <c r="AQ36" s="27" t="str">
        <f t="shared" si="9"/>
        <v>Salvia</v>
      </c>
      <c r="AR36" s="27" t="e">
        <f t="shared" si="10"/>
        <v>#REF!</v>
      </c>
      <c r="AT36" s="57"/>
    </row>
    <row r="37" spans="39:46" x14ac:dyDescent="0.15">
      <c r="AM37" s="27" t="str">
        <f t="shared" si="7"/>
        <v>Sedum</v>
      </c>
      <c r="AN37" s="27" t="e">
        <f t="shared" si="8"/>
        <v>#REF!</v>
      </c>
      <c r="AQ37" s="27" t="str">
        <f t="shared" si="9"/>
        <v>Sedum</v>
      </c>
      <c r="AR37" s="27" t="e">
        <f t="shared" si="10"/>
        <v>#REF!</v>
      </c>
      <c r="AT37" s="57"/>
    </row>
    <row r="38" spans="39:46" x14ac:dyDescent="0.15">
      <c r="AM38" s="27" t="str">
        <f t="shared" si="7"/>
        <v>Veronica</v>
      </c>
      <c r="AN38" s="27" t="e">
        <f t="shared" si="8"/>
        <v>#REF!</v>
      </c>
      <c r="AQ38" s="27" t="str">
        <f t="shared" si="9"/>
        <v>Veronica</v>
      </c>
      <c r="AR38" s="27" t="e">
        <f t="shared" si="10"/>
        <v>#REF!</v>
      </c>
      <c r="AT38" s="57"/>
    </row>
    <row r="39" spans="39:46" x14ac:dyDescent="0.15">
      <c r="AM39" s="27" t="str">
        <f t="shared" si="7"/>
        <v>Lilies</v>
      </c>
      <c r="AN39" s="27" t="e">
        <f t="shared" si="8"/>
        <v>#REF!</v>
      </c>
      <c r="AQ39" s="27" t="str">
        <f t="shared" ref="AQ39:AQ44" si="11">A25</f>
        <v>Lilies</v>
      </c>
      <c r="AR39" s="27" t="e">
        <f t="shared" ref="AR39:AR44" si="12">Q25</f>
        <v>#REF!</v>
      </c>
      <c r="AT39" s="57"/>
    </row>
    <row r="40" spans="39:46" x14ac:dyDescent="0.15">
      <c r="AM40" s="27" t="str">
        <f t="shared" si="7"/>
        <v>Dahlia</v>
      </c>
      <c r="AN40" s="27" t="e">
        <f t="shared" si="8"/>
        <v>#REF!</v>
      </c>
      <c r="AQ40" s="27" t="str">
        <f t="shared" si="11"/>
        <v>Dahlia</v>
      </c>
      <c r="AR40" s="27" t="e">
        <f t="shared" si="12"/>
        <v>#REF!</v>
      </c>
      <c r="AT40" s="57"/>
    </row>
    <row r="41" spans="39:46" x14ac:dyDescent="0.15">
      <c r="AM41" s="27" t="str">
        <f t="shared" si="7"/>
        <v>Canna</v>
      </c>
      <c r="AN41" s="27" t="e">
        <f t="shared" si="8"/>
        <v>#REF!</v>
      </c>
      <c r="AQ41" s="27" t="str">
        <f t="shared" si="11"/>
        <v>Canna</v>
      </c>
      <c r="AR41" s="27" t="e">
        <f t="shared" si="12"/>
        <v>#REF!</v>
      </c>
      <c r="AT41" s="57"/>
    </row>
    <row r="42" spans="39:46" x14ac:dyDescent="0.15">
      <c r="AM42" s="27" t="str">
        <f t="shared" si="7"/>
        <v>Calla</v>
      </c>
      <c r="AN42" s="27" t="e">
        <f t="shared" si="8"/>
        <v>#REF!</v>
      </c>
      <c r="AQ42" s="27" t="str">
        <f t="shared" si="11"/>
        <v>Calla</v>
      </c>
      <c r="AR42" s="27" t="e">
        <f t="shared" si="12"/>
        <v>#REF!</v>
      </c>
      <c r="AT42" s="56"/>
    </row>
    <row r="43" spans="39:46" x14ac:dyDescent="0.15">
      <c r="AM43" s="27" t="str">
        <f t="shared" si="7"/>
        <v>Fruits and Vegetabes</v>
      </c>
      <c r="AN43" s="27" t="e">
        <f t="shared" si="8"/>
        <v>#REF!</v>
      </c>
      <c r="AQ43" s="27" t="str">
        <f t="shared" si="11"/>
        <v>Fruits and Vegetabes</v>
      </c>
      <c r="AR43" s="27" t="e">
        <f t="shared" si="12"/>
        <v>#REF!</v>
      </c>
      <c r="AT43" s="56"/>
    </row>
    <row r="44" spans="39:46" x14ac:dyDescent="0.15">
      <c r="AM44" s="27" t="str">
        <f t="shared" si="7"/>
        <v>Perennials A-Z</v>
      </c>
      <c r="AN44" s="27" t="e">
        <f t="shared" si="8"/>
        <v>#REF!</v>
      </c>
      <c r="AQ44" s="27" t="str">
        <f t="shared" si="11"/>
        <v>Perennials A-Z</v>
      </c>
      <c r="AR44" s="27" t="e">
        <f t="shared" si="12"/>
        <v>#REF!</v>
      </c>
      <c r="AT44" s="57"/>
    </row>
  </sheetData>
  <sheetProtection password="AD63" sheet="1" objects="1" scenarios="1" selectLockedCells="1"/>
  <customSheetViews>
    <customSheetView guid="{2F410863-295B-49EE-8779-BE92BCE954DF}" showPageBreaks="1" showGridLines="0" zeroValues="0" fitToPage="1" printArea="1" hiddenColumns="1" showRuler="0" topLeftCell="A37">
      <selection activeCell="V20" sqref="V20"/>
      <pageMargins left="0" right="0" top="0" bottom="0" header="0" footer="0"/>
      <printOptions horizontalCentered="1" verticalCentered="1"/>
      <pageSetup scale="81" orientation="portrait" horizontalDpi="4294967294" verticalDpi="300" r:id="rId1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F48A945A-E99E-4940-A554-1221E692694E}" showPageBreaks="1" showGridLines="0" zeroValues="0" fitToPage="1" printArea="1" hiddenColumns="1">
      <selection activeCell="G30" sqref="G30"/>
      <pageMargins left="0" right="0" top="0" bottom="0" header="0" footer="0"/>
      <printOptions horizontalCentered="1" verticalCentered="1"/>
      <pageSetup scale="81" orientation="portrait" horizontalDpi="4294967294" verticalDpi="300" r:id="rId2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  <customSheetView guid="{71F486F7-AC23-4012-92EA-60EEE621ADFF}" showPageBreaks="1" showGridLines="0" zeroValues="0" fitToPage="1" printArea="1" hiddenColumns="1">
      <selection activeCell="V20" sqref="V20"/>
      <pageMargins left="0" right="0" top="0" bottom="0" header="0" footer="0"/>
      <printOptions horizontalCentered="1" verticalCentered="1"/>
      <pageSetup scale="78" orientation="portrait" horizontalDpi="4294967294" verticalDpi="300" r:id="rId3"/>
      <headerFooter alignWithMargins="0">
        <oddHeader>&amp;L&amp;"Calibri,Bold"&amp;12 2Plant International&amp;C&amp;"Calibri,Bold"&amp;12Spring 2009 Perennials&amp;R&amp;"Calibri,Bold"&amp;12Order Recap</oddHeader>
        <oddFooter>&amp;L&amp;"-,Regular"&amp;F&amp;R&amp;"-,Regular"printed on: &amp;D</oddFooter>
      </headerFooter>
    </customSheetView>
  </customSheetViews>
  <phoneticPr fontId="5" type="noConversion"/>
  <printOptions horizontalCentered="1" verticalCentered="1"/>
  <pageMargins left="0.3" right="0.23" top="0.41" bottom="0.34" header="0.17" footer="0.17"/>
  <pageSetup scale="79" orientation="portrait" r:id="rId4"/>
  <headerFooter alignWithMargins="0">
    <oddHeader>&amp;L&amp;"Calibri,Bold"&amp;12Growing Colors&amp;C&amp;"Calibri,Bold"&amp;12Spring 2009 Perennials&amp;R&amp;"Calibri,Bold"&amp;12Order Recap</oddHeader>
    <oddFooter>&amp;L&amp;"-,Regular"&amp;F&amp;R&amp;"-,Regular"printed on: &amp;D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D99"/>
  <sheetViews>
    <sheetView workbookViewId="0">
      <selection activeCell="B20" sqref="B20"/>
    </sheetView>
  </sheetViews>
  <sheetFormatPr baseColWidth="10" defaultColWidth="8.83203125" defaultRowHeight="13" x14ac:dyDescent="0.2"/>
  <cols>
    <col min="1" max="1" width="26" customWidth="1"/>
    <col min="2" max="2" width="5.33203125" customWidth="1"/>
    <col min="3" max="3" width="7.33203125" customWidth="1"/>
    <col min="4" max="4" width="8.5" customWidth="1"/>
    <col min="5" max="5" width="1.83203125" customWidth="1"/>
    <col min="6" max="6" width="9.83203125" customWidth="1"/>
    <col min="7" max="7" width="2.5" customWidth="1"/>
    <col min="8" max="8" width="10" customWidth="1"/>
    <col min="9" max="9" width="8.83203125" style="25"/>
  </cols>
  <sheetData>
    <row r="2" spans="1:30" x14ac:dyDescent="0.2">
      <c r="A2" s="1"/>
      <c r="B2" s="2"/>
      <c r="C2" s="3"/>
      <c r="D2" s="5"/>
      <c r="E2" s="3"/>
      <c r="F2" s="23"/>
      <c r="G2" s="5"/>
      <c r="H2" s="80"/>
      <c r="I2" s="25">
        <v>1</v>
      </c>
    </row>
    <row r="3" spans="1:30" x14ac:dyDescent="0.2">
      <c r="A3" s="81"/>
      <c r="B3" s="82"/>
      <c r="C3" s="83"/>
      <c r="D3" s="84" t="s">
        <v>150</v>
      </c>
      <c r="E3" s="85"/>
      <c r="F3" s="86" t="s">
        <v>151</v>
      </c>
      <c r="G3" s="87"/>
      <c r="H3" s="88" t="s">
        <v>40</v>
      </c>
      <c r="I3" s="4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89"/>
      <c r="B4" s="90"/>
      <c r="C4" s="91" t="s">
        <v>152</v>
      </c>
      <c r="D4" s="92" t="s">
        <v>153</v>
      </c>
      <c r="E4" s="85"/>
      <c r="F4" s="93" t="s">
        <v>154</v>
      </c>
      <c r="G4" s="87"/>
      <c r="H4" s="94" t="s">
        <v>155</v>
      </c>
      <c r="I4" s="4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1"/>
      <c r="B5" s="2"/>
      <c r="C5" s="3"/>
      <c r="D5" s="5"/>
      <c r="E5" s="3"/>
      <c r="F5" s="11"/>
      <c r="G5" s="5"/>
      <c r="H5" s="5"/>
      <c r="I5" s="4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" x14ac:dyDescent="0.2">
      <c r="A6" s="6" t="s">
        <v>156</v>
      </c>
      <c r="B6" s="7"/>
      <c r="C6" s="8"/>
      <c r="D6" s="9"/>
      <c r="E6" s="10"/>
      <c r="F6" s="10"/>
      <c r="G6" s="10"/>
      <c r="H6" s="10"/>
      <c r="I6" s="4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1"/>
      <c r="B7" s="2"/>
      <c r="C7" s="3"/>
      <c r="D7" s="5"/>
      <c r="E7" s="3"/>
      <c r="F7" s="11"/>
      <c r="G7" s="5"/>
      <c r="H7" s="5"/>
      <c r="I7" s="4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12" t="s">
        <v>157</v>
      </c>
      <c r="B8" s="24"/>
      <c r="C8" s="14" t="s">
        <v>158</v>
      </c>
      <c r="D8" s="26">
        <v>30</v>
      </c>
      <c r="E8" s="16"/>
      <c r="F8" s="17">
        <v>4501015</v>
      </c>
      <c r="G8" s="1"/>
      <c r="H8" s="15"/>
      <c r="I8" s="4">
        <f t="shared" ref="I8:I39" si="0">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12" t="s">
        <v>159</v>
      </c>
      <c r="B9" s="24"/>
      <c r="C9" s="14" t="s">
        <v>158</v>
      </c>
      <c r="D9" s="26">
        <v>30</v>
      </c>
      <c r="E9" s="16"/>
      <c r="F9" s="17">
        <v>4501895</v>
      </c>
      <c r="G9" s="1"/>
      <c r="H9" s="15"/>
      <c r="I9" s="4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12" t="s">
        <v>160</v>
      </c>
      <c r="B10" s="19"/>
      <c r="C10" s="14" t="s">
        <v>158</v>
      </c>
      <c r="D10" s="26">
        <v>30</v>
      </c>
      <c r="E10" s="18"/>
      <c r="F10" s="17">
        <v>4502345</v>
      </c>
      <c r="G10" s="1"/>
      <c r="H10" s="15"/>
      <c r="I10" s="4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12" t="s">
        <v>161</v>
      </c>
      <c r="B11" s="19"/>
      <c r="C11" s="14" t="s">
        <v>158</v>
      </c>
      <c r="D11" s="26">
        <v>30</v>
      </c>
      <c r="E11" s="18"/>
      <c r="F11" s="17">
        <v>4502455</v>
      </c>
      <c r="G11" s="1"/>
      <c r="H11" s="15"/>
      <c r="I11" s="4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12" t="s">
        <v>162</v>
      </c>
      <c r="B12" s="19"/>
      <c r="C12" s="14" t="s">
        <v>158</v>
      </c>
      <c r="D12" s="26">
        <v>30</v>
      </c>
      <c r="E12" s="18"/>
      <c r="F12" s="17">
        <v>4504005</v>
      </c>
      <c r="G12" s="1"/>
      <c r="H12" s="15"/>
      <c r="I12" s="4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12" t="s">
        <v>163</v>
      </c>
      <c r="B13" s="19"/>
      <c r="C13" s="14" t="s">
        <v>158</v>
      </c>
      <c r="D13" s="26">
        <v>30</v>
      </c>
      <c r="E13" s="18"/>
      <c r="F13" s="17">
        <v>4504125</v>
      </c>
      <c r="G13" s="1"/>
      <c r="H13" s="15"/>
      <c r="I13" s="4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12" t="s">
        <v>164</v>
      </c>
      <c r="B14" s="19"/>
      <c r="C14" s="14" t="s">
        <v>158</v>
      </c>
      <c r="D14" s="26">
        <v>30</v>
      </c>
      <c r="E14" s="18"/>
      <c r="F14" s="17">
        <v>4504265</v>
      </c>
      <c r="G14" s="1"/>
      <c r="H14" s="15"/>
      <c r="I14" s="4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12" t="s">
        <v>165</v>
      </c>
      <c r="B15" s="19"/>
      <c r="C15" s="14" t="s">
        <v>158</v>
      </c>
      <c r="D15" s="26">
        <v>30</v>
      </c>
      <c r="E15" s="18"/>
      <c r="F15" s="17">
        <v>4505415</v>
      </c>
      <c r="G15" s="1"/>
      <c r="H15" s="15"/>
      <c r="I15" s="4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2" t="s">
        <v>166</v>
      </c>
      <c r="B16" s="19"/>
      <c r="C16" s="14" t="s">
        <v>167</v>
      </c>
      <c r="D16" s="26">
        <v>25</v>
      </c>
      <c r="E16" s="18"/>
      <c r="F16" s="17">
        <v>4506790</v>
      </c>
      <c r="G16" s="1"/>
      <c r="H16" s="15"/>
      <c r="I16" s="4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2" t="s">
        <v>168</v>
      </c>
      <c r="B17" s="19"/>
      <c r="C17" s="14" t="s">
        <v>167</v>
      </c>
      <c r="D17" s="26">
        <v>25</v>
      </c>
      <c r="E17" s="18"/>
      <c r="F17" s="17">
        <v>4507550</v>
      </c>
      <c r="G17" s="1"/>
      <c r="H17" s="15"/>
      <c r="I17" s="4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2" t="s">
        <v>169</v>
      </c>
      <c r="B18" s="19"/>
      <c r="C18" s="13" t="s">
        <v>170</v>
      </c>
      <c r="D18" s="26">
        <v>200</v>
      </c>
      <c r="E18" s="18"/>
      <c r="F18" s="17">
        <v>4507801</v>
      </c>
      <c r="G18" s="1"/>
      <c r="H18" s="15"/>
      <c r="I18" s="4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2" t="s">
        <v>171</v>
      </c>
      <c r="B19" s="19"/>
      <c r="C19" s="13" t="s">
        <v>172</v>
      </c>
      <c r="D19" s="26">
        <v>25</v>
      </c>
      <c r="E19" s="18"/>
      <c r="F19" s="17">
        <v>4508030</v>
      </c>
      <c r="G19" s="1"/>
      <c r="H19" s="15"/>
      <c r="I19" s="4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2" t="s">
        <v>173</v>
      </c>
      <c r="B20" s="19"/>
      <c r="C20" s="13" t="s">
        <v>174</v>
      </c>
      <c r="D20" s="26">
        <v>30</v>
      </c>
      <c r="E20" s="18"/>
      <c r="F20" s="17">
        <v>4509375</v>
      </c>
      <c r="G20" s="1"/>
      <c r="H20" s="15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2" t="s">
        <v>175</v>
      </c>
      <c r="B21" s="19"/>
      <c r="C21" s="14" t="s">
        <v>158</v>
      </c>
      <c r="D21" s="26">
        <v>30</v>
      </c>
      <c r="E21" s="18"/>
      <c r="F21" s="17">
        <v>4509535</v>
      </c>
      <c r="G21" s="1"/>
      <c r="H21" s="15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2" t="s">
        <v>176</v>
      </c>
      <c r="B22" s="19"/>
      <c r="C22" s="14" t="s">
        <v>158</v>
      </c>
      <c r="D22" s="26">
        <v>30</v>
      </c>
      <c r="E22" s="18"/>
      <c r="F22" s="17">
        <v>4509615</v>
      </c>
      <c r="G22" s="1"/>
      <c r="H22" s="15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2" t="s">
        <v>177</v>
      </c>
      <c r="B23" s="19"/>
      <c r="C23" s="14" t="s">
        <v>158</v>
      </c>
      <c r="D23" s="26">
        <v>30</v>
      </c>
      <c r="E23" s="18"/>
      <c r="F23" s="17">
        <v>4509755</v>
      </c>
      <c r="G23" s="1"/>
      <c r="H23" s="15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2" t="s">
        <v>178</v>
      </c>
      <c r="B24" s="19"/>
      <c r="C24" s="13" t="s">
        <v>179</v>
      </c>
      <c r="D24" s="26">
        <v>24</v>
      </c>
      <c r="E24" s="18"/>
      <c r="F24" s="17">
        <v>4510215</v>
      </c>
      <c r="G24" s="1"/>
      <c r="H24" s="15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2" t="s">
        <v>180</v>
      </c>
      <c r="B25" s="19"/>
      <c r="C25" s="13" t="s">
        <v>179</v>
      </c>
      <c r="D25" s="26">
        <v>24</v>
      </c>
      <c r="E25" s="18"/>
      <c r="F25" s="17">
        <v>4510275</v>
      </c>
      <c r="G25" s="1"/>
      <c r="H25" s="15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2" t="s">
        <v>181</v>
      </c>
      <c r="B26" s="19"/>
      <c r="C26" s="13" t="s">
        <v>179</v>
      </c>
      <c r="D26" s="26">
        <v>24</v>
      </c>
      <c r="E26" s="18"/>
      <c r="F26" s="17">
        <v>4510325</v>
      </c>
      <c r="G26" s="1"/>
      <c r="H26" s="15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2" t="s">
        <v>182</v>
      </c>
      <c r="B27" s="19"/>
      <c r="C27" s="14" t="s">
        <v>158</v>
      </c>
      <c r="D27" s="26">
        <v>30</v>
      </c>
      <c r="E27" s="13"/>
      <c r="F27" s="17">
        <v>4512305</v>
      </c>
      <c r="G27" s="1"/>
      <c r="H27" s="15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2" t="s">
        <v>183</v>
      </c>
      <c r="B28" s="19"/>
      <c r="C28" s="14" t="s">
        <v>158</v>
      </c>
      <c r="D28" s="26">
        <v>30</v>
      </c>
      <c r="E28" s="22"/>
      <c r="F28" s="17">
        <v>4515755</v>
      </c>
      <c r="G28" s="1"/>
      <c r="H28" s="15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2" t="s">
        <v>184</v>
      </c>
      <c r="B29" s="19"/>
      <c r="C29" s="14" t="s">
        <v>158</v>
      </c>
      <c r="D29" s="26">
        <v>30</v>
      </c>
      <c r="E29" s="20"/>
      <c r="F29" s="17">
        <v>4515855</v>
      </c>
      <c r="G29" s="1"/>
      <c r="H29" s="15"/>
      <c r="I29" s="4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2" t="s">
        <v>185</v>
      </c>
      <c r="B30" s="19"/>
      <c r="C30" s="14" t="s">
        <v>158</v>
      </c>
      <c r="D30" s="26">
        <v>30</v>
      </c>
      <c r="E30" s="20"/>
      <c r="F30" s="17">
        <v>4518855</v>
      </c>
      <c r="G30" s="1"/>
      <c r="H30" s="15"/>
      <c r="I30" s="4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2" t="s">
        <v>186</v>
      </c>
      <c r="B31" s="19"/>
      <c r="C31" s="14" t="s">
        <v>158</v>
      </c>
      <c r="D31" s="26">
        <v>30</v>
      </c>
      <c r="E31" s="22"/>
      <c r="F31" s="17">
        <v>4519165</v>
      </c>
      <c r="G31" s="1"/>
      <c r="H31" s="15"/>
      <c r="I31" s="4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" t="s">
        <v>187</v>
      </c>
      <c r="B32" s="19"/>
      <c r="C32" s="14" t="s">
        <v>158</v>
      </c>
      <c r="D32" s="26">
        <v>30</v>
      </c>
      <c r="E32" s="20"/>
      <c r="F32" s="17">
        <v>4520795</v>
      </c>
      <c r="G32" s="1"/>
      <c r="H32" s="15"/>
      <c r="I32" s="4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2" t="s">
        <v>188</v>
      </c>
      <c r="B33" s="19"/>
      <c r="C33" s="14" t="s">
        <v>189</v>
      </c>
      <c r="D33" s="26">
        <v>30</v>
      </c>
      <c r="E33" s="22"/>
      <c r="F33" s="17">
        <v>4520955</v>
      </c>
      <c r="G33" s="1"/>
      <c r="H33" s="15"/>
      <c r="I33" s="4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2" t="s">
        <v>190</v>
      </c>
      <c r="B34" s="19"/>
      <c r="C34" s="14" t="s">
        <v>189</v>
      </c>
      <c r="D34" s="26">
        <v>30</v>
      </c>
      <c r="E34" s="22"/>
      <c r="F34" s="17">
        <v>4521195</v>
      </c>
      <c r="G34" s="1"/>
      <c r="H34" s="15"/>
      <c r="I34" s="4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2" t="s">
        <v>191</v>
      </c>
      <c r="B35" s="19"/>
      <c r="C35" s="14" t="s">
        <v>158</v>
      </c>
      <c r="D35" s="26">
        <v>30</v>
      </c>
      <c r="E35" s="13"/>
      <c r="F35" s="17">
        <v>4520875</v>
      </c>
      <c r="G35" s="1"/>
      <c r="H35" s="15"/>
      <c r="I35" s="4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2" t="s">
        <v>192</v>
      </c>
      <c r="B36" s="19"/>
      <c r="C36" s="14" t="s">
        <v>158</v>
      </c>
      <c r="D36" s="26">
        <v>30</v>
      </c>
      <c r="E36" s="20"/>
      <c r="F36" s="17">
        <v>4522555</v>
      </c>
      <c r="G36" s="1"/>
      <c r="H36" s="15"/>
      <c r="I36" s="4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2" t="s">
        <v>193</v>
      </c>
      <c r="B37" s="19"/>
      <c r="C37" s="14" t="s">
        <v>194</v>
      </c>
      <c r="D37" s="26">
        <v>25</v>
      </c>
      <c r="E37" s="22"/>
      <c r="F37" s="17">
        <v>4523655</v>
      </c>
      <c r="G37" s="1"/>
      <c r="H37" s="15"/>
      <c r="I37" s="4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2" t="s">
        <v>195</v>
      </c>
      <c r="B38" s="19"/>
      <c r="C38" s="14" t="s">
        <v>158</v>
      </c>
      <c r="D38" s="26">
        <v>30</v>
      </c>
      <c r="E38" s="13"/>
      <c r="F38" s="17">
        <v>4524405</v>
      </c>
      <c r="G38" s="1"/>
      <c r="H38" s="15"/>
      <c r="I38" s="4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2" t="s">
        <v>196</v>
      </c>
      <c r="B39" s="19"/>
      <c r="C39" s="14" t="s">
        <v>158</v>
      </c>
      <c r="D39" s="26">
        <v>30</v>
      </c>
      <c r="E39" s="18"/>
      <c r="F39" s="17">
        <v>4524555</v>
      </c>
      <c r="G39" s="1"/>
      <c r="H39" s="15"/>
      <c r="I39" s="4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2" t="s">
        <v>197</v>
      </c>
      <c r="B40" s="19"/>
      <c r="C40" s="13" t="s">
        <v>179</v>
      </c>
      <c r="D40" s="26">
        <v>24</v>
      </c>
      <c r="E40" s="20"/>
      <c r="F40" s="17">
        <v>4525055</v>
      </c>
      <c r="G40" s="1"/>
      <c r="H40" s="15"/>
      <c r="I40" s="4">
        <f t="shared" ref="I40:I71" si="1">H40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2" t="s">
        <v>198</v>
      </c>
      <c r="B41" s="19"/>
      <c r="C41" s="13" t="s">
        <v>194</v>
      </c>
      <c r="D41" s="26">
        <v>25</v>
      </c>
      <c r="E41" s="13"/>
      <c r="F41" s="17">
        <v>4525270</v>
      </c>
      <c r="G41" s="1"/>
      <c r="H41" s="15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2" t="s">
        <v>199</v>
      </c>
      <c r="B42" s="19"/>
      <c r="C42" s="13" t="s">
        <v>194</v>
      </c>
      <c r="D42" s="26">
        <v>25</v>
      </c>
      <c r="E42" s="22"/>
      <c r="F42" s="17">
        <v>4525600</v>
      </c>
      <c r="G42" s="1"/>
      <c r="H42" s="15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21" t="s">
        <v>200</v>
      </c>
      <c r="B43" s="19"/>
      <c r="C43" s="13" t="s">
        <v>194</v>
      </c>
      <c r="D43" s="26">
        <v>25</v>
      </c>
      <c r="E43" s="22"/>
      <c r="F43" s="17">
        <v>4526500</v>
      </c>
      <c r="G43" s="1"/>
      <c r="H43" s="15"/>
      <c r="I43" s="4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21" t="s">
        <v>201</v>
      </c>
      <c r="B44" s="19"/>
      <c r="C44" s="13" t="s">
        <v>194</v>
      </c>
      <c r="D44" s="26">
        <v>25</v>
      </c>
      <c r="E44" s="13"/>
      <c r="F44" s="17">
        <v>4527970</v>
      </c>
      <c r="G44" s="1"/>
      <c r="H44" s="15"/>
      <c r="I44" s="4">
        <f t="shared" si="1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21" t="s">
        <v>202</v>
      </c>
      <c r="B45" s="19"/>
      <c r="C45" s="13" t="s">
        <v>194</v>
      </c>
      <c r="D45" s="26">
        <v>25</v>
      </c>
      <c r="E45" s="20"/>
      <c r="F45" s="17">
        <v>4527800</v>
      </c>
      <c r="G45" s="1"/>
      <c r="H45" s="15"/>
      <c r="I45" s="4">
        <f t="shared" si="1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21" t="s">
        <v>203</v>
      </c>
      <c r="B46" s="19"/>
      <c r="C46" s="13" t="s">
        <v>194</v>
      </c>
      <c r="D46" s="26">
        <v>25</v>
      </c>
      <c r="E46" s="20"/>
      <c r="F46" s="17">
        <v>4530500</v>
      </c>
      <c r="G46" s="1"/>
      <c r="H46" s="15"/>
      <c r="I46" s="4">
        <f t="shared" si="1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2" t="s">
        <v>204</v>
      </c>
      <c r="B47" s="19"/>
      <c r="C47" s="14" t="s">
        <v>158</v>
      </c>
      <c r="D47" s="26">
        <v>30</v>
      </c>
      <c r="E47" s="20"/>
      <c r="F47" s="17">
        <v>4531225</v>
      </c>
      <c r="G47" s="1"/>
      <c r="H47" s="15"/>
      <c r="I47" s="4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2" t="s">
        <v>205</v>
      </c>
      <c r="B48" s="19"/>
      <c r="C48" s="14" t="s">
        <v>158</v>
      </c>
      <c r="D48" s="26">
        <v>30</v>
      </c>
      <c r="E48" s="22"/>
      <c r="F48" s="17">
        <v>4531705</v>
      </c>
      <c r="G48" s="1"/>
      <c r="H48" s="15"/>
      <c r="I48" s="4">
        <f t="shared" si="1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21" t="s">
        <v>206</v>
      </c>
      <c r="B49" s="19"/>
      <c r="C49" s="13" t="s">
        <v>194</v>
      </c>
      <c r="D49" s="26">
        <v>25</v>
      </c>
      <c r="E49" s="18"/>
      <c r="F49" s="17">
        <v>4533780</v>
      </c>
      <c r="G49" s="1"/>
      <c r="H49" s="15"/>
      <c r="I49" s="4">
        <f t="shared" si="1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21" t="s">
        <v>207</v>
      </c>
      <c r="B50" s="19"/>
      <c r="C50" s="14" t="s">
        <v>158</v>
      </c>
      <c r="D50" s="26">
        <v>30</v>
      </c>
      <c r="E50" s="18"/>
      <c r="F50" s="17">
        <v>4535305</v>
      </c>
      <c r="G50" s="1"/>
      <c r="H50" s="15"/>
      <c r="I50" s="4">
        <f t="shared" si="1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21" t="s">
        <v>208</v>
      </c>
      <c r="B51" s="19"/>
      <c r="C51" s="13" t="s">
        <v>194</v>
      </c>
      <c r="D51" s="26">
        <v>25</v>
      </c>
      <c r="E51" s="13"/>
      <c r="F51" s="17">
        <v>4535500</v>
      </c>
      <c r="G51" s="1"/>
      <c r="H51" s="15"/>
      <c r="I51" s="4">
        <f t="shared" si="1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21" t="s">
        <v>209</v>
      </c>
      <c r="B52" s="19"/>
      <c r="C52" s="13" t="s">
        <v>194</v>
      </c>
      <c r="D52" s="26">
        <v>25</v>
      </c>
      <c r="E52" s="18"/>
      <c r="F52" s="17">
        <v>4536540</v>
      </c>
      <c r="G52" s="1"/>
      <c r="H52" s="15"/>
      <c r="I52" s="4">
        <f t="shared" si="1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21" t="s">
        <v>210</v>
      </c>
      <c r="B53" s="19"/>
      <c r="C53" s="13" t="s">
        <v>194</v>
      </c>
      <c r="D53" s="26">
        <v>25</v>
      </c>
      <c r="E53" s="18"/>
      <c r="F53" s="17">
        <v>4537300</v>
      </c>
      <c r="G53" s="1"/>
      <c r="H53" s="15"/>
      <c r="I53" s="4">
        <f t="shared" si="1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21" t="s">
        <v>211</v>
      </c>
      <c r="B54" s="19"/>
      <c r="C54" s="14" t="s">
        <v>158</v>
      </c>
      <c r="D54" s="26">
        <v>30</v>
      </c>
      <c r="E54" s="13"/>
      <c r="F54" s="17">
        <v>4537755</v>
      </c>
      <c r="G54" s="1"/>
      <c r="H54" s="15"/>
      <c r="I54" s="4">
        <f t="shared" si="1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21" t="s">
        <v>212</v>
      </c>
      <c r="B55" s="19"/>
      <c r="C55" s="14" t="s">
        <v>213</v>
      </c>
      <c r="D55" s="26">
        <v>250</v>
      </c>
      <c r="E55" s="13"/>
      <c r="F55" s="17">
        <v>4537802</v>
      </c>
      <c r="G55" s="1"/>
      <c r="H55" s="15"/>
      <c r="I55" s="4">
        <f t="shared" si="1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2" t="s">
        <v>214</v>
      </c>
      <c r="B56" s="19"/>
      <c r="C56" s="14" t="s">
        <v>213</v>
      </c>
      <c r="D56" s="26">
        <v>250</v>
      </c>
      <c r="E56" s="18"/>
      <c r="F56" s="17">
        <v>4538602</v>
      </c>
      <c r="G56" s="1"/>
      <c r="H56" s="15"/>
      <c r="I56" s="4">
        <f t="shared" si="1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21" t="s">
        <v>215</v>
      </c>
      <c r="B57" s="19"/>
      <c r="C57" s="13" t="s">
        <v>194</v>
      </c>
      <c r="D57" s="26">
        <v>25</v>
      </c>
      <c r="E57" s="22"/>
      <c r="F57" s="17">
        <v>4538200</v>
      </c>
      <c r="G57" s="1"/>
      <c r="H57" s="15"/>
      <c r="I57" s="4">
        <f t="shared" si="1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2" t="s">
        <v>216</v>
      </c>
      <c r="B58" s="19"/>
      <c r="C58" s="14" t="s">
        <v>158</v>
      </c>
      <c r="D58" s="26">
        <v>30</v>
      </c>
      <c r="E58" s="18"/>
      <c r="F58" s="17">
        <v>4540155</v>
      </c>
      <c r="G58" s="1"/>
      <c r="H58" s="15"/>
      <c r="I58" s="4">
        <f t="shared" si="1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2" t="s">
        <v>217</v>
      </c>
      <c r="B59" s="19"/>
      <c r="C59" s="14" t="s">
        <v>194</v>
      </c>
      <c r="D59" s="26">
        <v>25</v>
      </c>
      <c r="E59" s="13"/>
      <c r="F59" s="17">
        <v>4546980</v>
      </c>
      <c r="G59" s="1"/>
      <c r="H59" s="15"/>
      <c r="I59" s="4">
        <f t="shared" si="1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2" t="s">
        <v>218</v>
      </c>
      <c r="B60" s="19"/>
      <c r="C60" s="14" t="s">
        <v>194</v>
      </c>
      <c r="D60" s="26">
        <v>25</v>
      </c>
      <c r="E60" s="20"/>
      <c r="F60" s="17">
        <v>4547500</v>
      </c>
      <c r="G60" s="1"/>
      <c r="H60" s="15"/>
      <c r="I60" s="4">
        <f t="shared" si="1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21" t="s">
        <v>219</v>
      </c>
      <c r="B61" s="19"/>
      <c r="C61" s="14" t="s">
        <v>158</v>
      </c>
      <c r="D61" s="26">
        <v>30</v>
      </c>
      <c r="E61" s="22"/>
      <c r="F61" s="17">
        <v>4542055</v>
      </c>
      <c r="G61" s="1"/>
      <c r="H61" s="15"/>
      <c r="I61" s="4">
        <f t="shared" si="1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2" t="s">
        <v>220</v>
      </c>
      <c r="B62" s="19"/>
      <c r="C62" s="14" t="s">
        <v>194</v>
      </c>
      <c r="D62" s="26">
        <v>25</v>
      </c>
      <c r="E62" s="18"/>
      <c r="F62" s="17">
        <v>4549000</v>
      </c>
      <c r="G62" s="1"/>
      <c r="H62" s="15"/>
      <c r="I62" s="4">
        <f t="shared" si="1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2" t="s">
        <v>221</v>
      </c>
      <c r="B63" s="19"/>
      <c r="C63" s="14" t="s">
        <v>194</v>
      </c>
      <c r="D63" s="26">
        <v>25</v>
      </c>
      <c r="E63" s="13"/>
      <c r="F63" s="17">
        <v>4549100</v>
      </c>
      <c r="G63" s="1"/>
      <c r="H63" s="15"/>
      <c r="I63" s="4">
        <f t="shared" si="1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2" t="s">
        <v>222</v>
      </c>
      <c r="B64" s="19"/>
      <c r="C64" s="14" t="s">
        <v>158</v>
      </c>
      <c r="D64" s="26">
        <v>30</v>
      </c>
      <c r="E64" s="22"/>
      <c r="F64" s="17">
        <v>4550205</v>
      </c>
      <c r="G64" s="1"/>
      <c r="H64" s="15"/>
      <c r="I64" s="4">
        <f t="shared" si="1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2" t="s">
        <v>223</v>
      </c>
      <c r="B65" s="19"/>
      <c r="C65" s="14" t="s">
        <v>158</v>
      </c>
      <c r="D65" s="26">
        <v>30</v>
      </c>
      <c r="E65" s="13"/>
      <c r="F65" s="17">
        <v>4552655</v>
      </c>
      <c r="G65" s="1"/>
      <c r="H65" s="15"/>
      <c r="I65" s="4">
        <f t="shared" si="1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12" t="s">
        <v>224</v>
      </c>
      <c r="B66" s="19"/>
      <c r="C66" s="14" t="s">
        <v>158</v>
      </c>
      <c r="D66" s="26">
        <v>30</v>
      </c>
      <c r="E66" s="18"/>
      <c r="F66" s="17">
        <v>4552805</v>
      </c>
      <c r="G66" s="1"/>
      <c r="H66" s="15"/>
      <c r="I66" s="4">
        <f t="shared" si="1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2" t="s">
        <v>225</v>
      </c>
      <c r="B67" s="19"/>
      <c r="C67" s="14" t="s">
        <v>179</v>
      </c>
      <c r="D67" s="26">
        <v>24</v>
      </c>
      <c r="E67" s="22"/>
      <c r="F67" s="17">
        <v>4576675</v>
      </c>
      <c r="G67" s="1"/>
      <c r="H67" s="15"/>
      <c r="I67" s="4">
        <f t="shared" si="1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2" t="s">
        <v>226</v>
      </c>
      <c r="B68" s="19"/>
      <c r="C68" s="14" t="s">
        <v>158</v>
      </c>
      <c r="D68" s="26">
        <v>30</v>
      </c>
      <c r="E68" s="20"/>
      <c r="F68" s="17">
        <v>4553345</v>
      </c>
      <c r="G68" s="1"/>
      <c r="H68" s="15"/>
      <c r="I68" s="4">
        <f t="shared" si="1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2" t="s">
        <v>227</v>
      </c>
      <c r="B69" s="19"/>
      <c r="C69" s="14" t="s">
        <v>158</v>
      </c>
      <c r="D69" s="26">
        <v>30</v>
      </c>
      <c r="E69" s="18"/>
      <c r="F69" s="17">
        <v>4553365</v>
      </c>
      <c r="G69" s="1"/>
      <c r="H69" s="15"/>
      <c r="I69" s="4">
        <f t="shared" si="1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2" t="s">
        <v>228</v>
      </c>
      <c r="B70" s="19"/>
      <c r="C70" s="14" t="s">
        <v>158</v>
      </c>
      <c r="D70" s="26">
        <v>30</v>
      </c>
      <c r="E70" s="20"/>
      <c r="F70" s="17">
        <v>4553495</v>
      </c>
      <c r="G70" s="1"/>
      <c r="H70" s="15"/>
      <c r="I70" s="4">
        <f t="shared" si="1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2" t="s">
        <v>229</v>
      </c>
      <c r="B71" s="19"/>
      <c r="C71" s="14" t="s">
        <v>158</v>
      </c>
      <c r="D71" s="26">
        <v>30</v>
      </c>
      <c r="E71" s="20"/>
      <c r="F71" s="17">
        <v>4553575</v>
      </c>
      <c r="G71" s="1"/>
      <c r="H71" s="15"/>
      <c r="I71" s="4">
        <f t="shared" si="1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2" t="s">
        <v>230</v>
      </c>
      <c r="B72" s="19"/>
      <c r="C72" s="14" t="s">
        <v>179</v>
      </c>
      <c r="D72" s="26">
        <v>24</v>
      </c>
      <c r="E72" s="20"/>
      <c r="F72" s="17">
        <v>4577035</v>
      </c>
      <c r="G72" s="1"/>
      <c r="H72" s="15"/>
      <c r="I72" s="4">
        <f t="shared" ref="I72:I93" si="2">H72</f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2" t="s">
        <v>231</v>
      </c>
      <c r="B73" s="19"/>
      <c r="C73" s="14" t="s">
        <v>179</v>
      </c>
      <c r="D73" s="26">
        <v>24</v>
      </c>
      <c r="E73" s="20"/>
      <c r="F73" s="17">
        <v>4577205</v>
      </c>
      <c r="G73" s="1"/>
      <c r="H73" s="15"/>
      <c r="I73" s="4">
        <f t="shared" si="2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2" t="s">
        <v>232</v>
      </c>
      <c r="B74" s="19"/>
      <c r="C74" s="14" t="s">
        <v>158</v>
      </c>
      <c r="D74" s="26">
        <v>30</v>
      </c>
      <c r="E74" s="13"/>
      <c r="F74" s="17">
        <v>4554805</v>
      </c>
      <c r="G74" s="1"/>
      <c r="H74" s="15"/>
      <c r="I74" s="4">
        <f t="shared" si="2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2" t="s">
        <v>233</v>
      </c>
      <c r="B75" s="19"/>
      <c r="C75" s="14" t="s">
        <v>158</v>
      </c>
      <c r="D75" s="26">
        <v>30</v>
      </c>
      <c r="E75" s="18"/>
      <c r="F75" s="17">
        <v>4558155</v>
      </c>
      <c r="G75" s="1"/>
      <c r="H75" s="15"/>
      <c r="I75" s="4">
        <f t="shared" si="2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2" t="s">
        <v>234</v>
      </c>
      <c r="B76" s="19"/>
      <c r="C76" s="14" t="s">
        <v>158</v>
      </c>
      <c r="D76" s="26">
        <v>30</v>
      </c>
      <c r="E76" s="18"/>
      <c r="F76" s="17">
        <v>4558955</v>
      </c>
      <c r="G76" s="1"/>
      <c r="H76" s="15"/>
      <c r="I76" s="4">
        <f t="shared" si="2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2" t="s">
        <v>235</v>
      </c>
      <c r="B77" s="19"/>
      <c r="C77" s="14" t="s">
        <v>158</v>
      </c>
      <c r="D77" s="26">
        <v>30</v>
      </c>
      <c r="E77" s="18"/>
      <c r="F77" s="17">
        <v>4559005</v>
      </c>
      <c r="G77" s="1"/>
      <c r="H77" s="15"/>
      <c r="I77" s="4">
        <f t="shared" si="2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2" t="s">
        <v>236</v>
      </c>
      <c r="B78" s="19"/>
      <c r="C78" s="14" t="s">
        <v>158</v>
      </c>
      <c r="D78" s="26">
        <v>30</v>
      </c>
      <c r="E78" s="20"/>
      <c r="F78" s="17">
        <v>4558555</v>
      </c>
      <c r="G78" s="1"/>
      <c r="H78" s="15"/>
      <c r="I78" s="4">
        <f t="shared" si="2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2" t="s">
        <v>237</v>
      </c>
      <c r="B79" s="19"/>
      <c r="C79" s="14" t="s">
        <v>158</v>
      </c>
      <c r="D79" s="26">
        <v>30</v>
      </c>
      <c r="E79" s="18"/>
      <c r="F79" s="17">
        <v>4558605</v>
      </c>
      <c r="G79" s="1"/>
      <c r="H79" s="15"/>
      <c r="I79" s="4">
        <f t="shared" si="2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2" t="s">
        <v>238</v>
      </c>
      <c r="B80" s="19"/>
      <c r="C80" s="14" t="s">
        <v>158</v>
      </c>
      <c r="D80" s="26">
        <v>30</v>
      </c>
      <c r="E80" s="18"/>
      <c r="F80" s="17">
        <v>4560035</v>
      </c>
      <c r="G80" s="1"/>
      <c r="H80" s="15"/>
      <c r="I80" s="4">
        <f t="shared" si="2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2" t="s">
        <v>239</v>
      </c>
      <c r="B81" s="19"/>
      <c r="C81" s="14" t="s">
        <v>158</v>
      </c>
      <c r="D81" s="26">
        <v>30</v>
      </c>
      <c r="E81" s="20"/>
      <c r="F81" s="17">
        <v>4560075</v>
      </c>
      <c r="G81" s="1"/>
      <c r="H81" s="15"/>
      <c r="I81" s="4">
        <f t="shared" si="2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2" t="s">
        <v>240</v>
      </c>
      <c r="B82" s="19"/>
      <c r="C82" s="14" t="s">
        <v>158</v>
      </c>
      <c r="D82" s="26">
        <v>30</v>
      </c>
      <c r="E82" s="18"/>
      <c r="F82" s="17">
        <v>4560605</v>
      </c>
      <c r="G82" s="4"/>
      <c r="H82" s="15"/>
      <c r="I82" s="4">
        <f t="shared" si="2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2" t="s">
        <v>241</v>
      </c>
      <c r="B83" s="19"/>
      <c r="C83" s="14" t="s">
        <v>158</v>
      </c>
      <c r="D83" s="26">
        <v>30</v>
      </c>
      <c r="E83" s="18"/>
      <c r="F83" s="17">
        <v>4560505</v>
      </c>
      <c r="G83" s="1"/>
      <c r="H83" s="15"/>
      <c r="I83" s="4">
        <f t="shared" si="2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2" t="s">
        <v>242</v>
      </c>
      <c r="B84" s="19"/>
      <c r="C84" s="14" t="s">
        <v>158</v>
      </c>
      <c r="D84" s="26">
        <v>30</v>
      </c>
      <c r="E84" s="20"/>
      <c r="F84" s="17">
        <v>4561025</v>
      </c>
      <c r="G84" s="1"/>
      <c r="H84" s="15"/>
      <c r="I84" s="4">
        <f t="shared" si="2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2" t="s">
        <v>243</v>
      </c>
      <c r="B85" s="19"/>
      <c r="C85" s="14" t="s">
        <v>194</v>
      </c>
      <c r="D85" s="26">
        <v>100</v>
      </c>
      <c r="E85" s="22"/>
      <c r="F85" s="17">
        <v>4562507</v>
      </c>
      <c r="G85" s="1"/>
      <c r="H85" s="15"/>
      <c r="I85" s="4">
        <f t="shared" si="2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2" t="s">
        <v>244</v>
      </c>
      <c r="B86" s="19"/>
      <c r="C86" s="14" t="s">
        <v>158</v>
      </c>
      <c r="D86" s="26">
        <v>30</v>
      </c>
      <c r="E86" s="18"/>
      <c r="F86" s="17">
        <v>4564855</v>
      </c>
      <c r="G86" s="1"/>
      <c r="H86" s="15"/>
      <c r="I86" s="4">
        <f t="shared" si="2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2" t="s">
        <v>245</v>
      </c>
      <c r="B87" s="19"/>
      <c r="C87" s="14" t="s">
        <v>158</v>
      </c>
      <c r="D87" s="26">
        <v>30</v>
      </c>
      <c r="E87" s="22"/>
      <c r="F87" s="17">
        <v>4565245</v>
      </c>
      <c r="G87" s="1"/>
      <c r="H87" s="15"/>
      <c r="I87" s="4">
        <f t="shared" si="2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1.25" customHeight="1" x14ac:dyDescent="0.2">
      <c r="A88" s="12" t="s">
        <v>246</v>
      </c>
      <c r="B88" s="19"/>
      <c r="C88" s="14" t="s">
        <v>194</v>
      </c>
      <c r="D88" s="26">
        <v>25</v>
      </c>
      <c r="E88" s="18"/>
      <c r="F88" s="17">
        <v>4565305</v>
      </c>
      <c r="G88" s="1"/>
      <c r="H88" s="15"/>
      <c r="I88" s="4">
        <f t="shared" si="2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">
      <c r="A89" s="12" t="s">
        <v>247</v>
      </c>
      <c r="B89" s="19"/>
      <c r="C89" s="14" t="s">
        <v>158</v>
      </c>
      <c r="D89" s="26">
        <v>30</v>
      </c>
      <c r="E89" s="18"/>
      <c r="F89" s="17">
        <v>4565655</v>
      </c>
      <c r="G89" s="1"/>
      <c r="H89" s="15"/>
      <c r="I89" s="4">
        <f t="shared" si="2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2" t="s">
        <v>248</v>
      </c>
      <c r="B90" s="19"/>
      <c r="C90" s="14" t="s">
        <v>158</v>
      </c>
      <c r="D90" s="26">
        <v>30</v>
      </c>
      <c r="E90" s="22"/>
      <c r="F90" s="17">
        <v>4566285</v>
      </c>
      <c r="G90" s="1"/>
      <c r="H90" s="15"/>
      <c r="I90" s="4">
        <f t="shared" si="2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1" customFormat="1" ht="11" x14ac:dyDescent="0.15">
      <c r="A91" s="12" t="s">
        <v>249</v>
      </c>
      <c r="B91" s="19"/>
      <c r="C91" s="14" t="s">
        <v>158</v>
      </c>
      <c r="D91" s="26">
        <v>30</v>
      </c>
      <c r="E91" s="18"/>
      <c r="F91" s="17">
        <v>4566325</v>
      </c>
      <c r="H91" s="15"/>
      <c r="I91" s="4">
        <f t="shared" si="2"/>
        <v>0</v>
      </c>
    </row>
    <row r="92" spans="1:30" x14ac:dyDescent="0.2">
      <c r="A92" s="12" t="s">
        <v>250</v>
      </c>
      <c r="B92" s="19"/>
      <c r="C92" s="14" t="s">
        <v>158</v>
      </c>
      <c r="D92" s="26">
        <v>30</v>
      </c>
      <c r="E92" s="18"/>
      <c r="F92" s="17">
        <v>4566455</v>
      </c>
      <c r="G92" s="1"/>
      <c r="H92" s="15"/>
      <c r="I92" s="4">
        <f t="shared" si="2"/>
        <v>0</v>
      </c>
    </row>
    <row r="93" spans="1:30" x14ac:dyDescent="0.2">
      <c r="A93" s="12" t="s">
        <v>251</v>
      </c>
      <c r="B93" s="19"/>
      <c r="C93" s="14" t="s">
        <v>194</v>
      </c>
      <c r="D93" s="26">
        <v>25</v>
      </c>
      <c r="E93" s="18"/>
      <c r="F93" s="17">
        <v>4566880</v>
      </c>
      <c r="G93" s="1"/>
      <c r="H93" s="15"/>
      <c r="I93" s="4">
        <f t="shared" si="2"/>
        <v>0</v>
      </c>
    </row>
    <row r="94" spans="1:30" x14ac:dyDescent="0.2">
      <c r="I94" s="4">
        <f>SUM(I95:I99)</f>
        <v>0</v>
      </c>
    </row>
    <row r="95" spans="1:30" x14ac:dyDescent="0.2">
      <c r="A95" s="12" t="s">
        <v>252</v>
      </c>
      <c r="B95" s="19"/>
      <c r="C95" s="14" t="s">
        <v>253</v>
      </c>
      <c r="D95" s="26">
        <v>25</v>
      </c>
      <c r="E95" s="20"/>
      <c r="F95" s="17">
        <v>4734650</v>
      </c>
      <c r="G95" s="1"/>
      <c r="H95" s="15"/>
      <c r="I95" s="4">
        <f>H95</f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2" t="s">
        <v>254</v>
      </c>
      <c r="B96" s="19"/>
      <c r="C96" s="14" t="s">
        <v>253</v>
      </c>
      <c r="D96" s="26">
        <v>25</v>
      </c>
      <c r="E96" s="13"/>
      <c r="F96" s="17">
        <v>4734910</v>
      </c>
      <c r="G96" s="1"/>
      <c r="H96" s="15"/>
      <c r="I96" s="4">
        <f>H96</f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2" t="s">
        <v>255</v>
      </c>
      <c r="B97" s="19"/>
      <c r="C97" s="14" t="s">
        <v>253</v>
      </c>
      <c r="D97" s="26">
        <v>25</v>
      </c>
      <c r="E97" s="22"/>
      <c r="F97" s="17">
        <v>4734770</v>
      </c>
      <c r="G97" s="1"/>
      <c r="H97" s="15"/>
      <c r="I97" s="4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2" t="s">
        <v>256</v>
      </c>
      <c r="B98" s="19"/>
      <c r="C98" s="14" t="s">
        <v>253</v>
      </c>
      <c r="D98" s="26">
        <v>25</v>
      </c>
      <c r="E98" s="18"/>
      <c r="F98" s="17">
        <v>4734940</v>
      </c>
      <c r="G98" s="1"/>
      <c r="H98" s="15"/>
      <c r="I98" s="4">
        <f>H98</f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2" t="s">
        <v>257</v>
      </c>
      <c r="B99" s="19"/>
      <c r="C99" s="14" t="s">
        <v>253</v>
      </c>
      <c r="D99" s="26">
        <v>25</v>
      </c>
      <c r="E99" s="22"/>
      <c r="F99" s="17">
        <v>4736300</v>
      </c>
      <c r="G99" s="1"/>
      <c r="H99" s="15"/>
      <c r="I99" s="4">
        <f>H99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</sheetData>
  <autoFilter ref="I2:I93" xr:uid="{00000000-0009-0000-0000-000002000000}"/>
  <customSheetViews>
    <customSheetView guid="{2F410863-295B-49EE-8779-BE92BCE954DF}" showPageBreaks="1" printArea="1" showAutoFilter="1" showRuler="0">
      <selection activeCell="B20" sqref="B20"/>
      <pageMargins left="0" right="0" top="0" bottom="0" header="0" footer="0"/>
      <pageSetup orientation="portrait" r:id="rId1"/>
      <headerFooter alignWithMargins="0"/>
      <autoFilter ref="B1" xr:uid="{E738A54D-4B70-2148-8FB4-0B8FE784D95D}"/>
    </customSheetView>
    <customSheetView guid="{F48A945A-E99E-4940-A554-1221E692694E}" showPageBreaks="1" printArea="1" showAutoFilter="1">
      <selection activeCell="A12" sqref="A12"/>
      <pageMargins left="0" right="0" top="0" bottom="0" header="0" footer="0"/>
      <pageSetup orientation="portrait" r:id="rId2"/>
      <autoFilter ref="B1" xr:uid="{F402431B-50E3-8040-8DB5-91856FCC13CE}"/>
    </customSheetView>
    <customSheetView guid="{71F486F7-AC23-4012-92EA-60EEE621ADFF}" showPageBreaks="1" printArea="1" showAutoFilter="1">
      <selection activeCell="B20" sqref="B20"/>
      <pageMargins left="0" right="0" top="0" bottom="0" header="0" footer="0"/>
      <pageSetup orientation="portrait" r:id="rId3"/>
      <autoFilter ref="B1" xr:uid="{8FB08759-C69F-D24A-8D71-1F936B51F999}"/>
    </customSheetView>
  </customSheetViews>
  <phoneticPr fontId="5" type="noConversion"/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44FAB93438947A57845438A12DD02" ma:contentTypeVersion="6" ma:contentTypeDescription="Create a new document." ma:contentTypeScope="" ma:versionID="a34552ad510e9d0178c1f7a954d20962">
  <xsd:schema xmlns:xsd="http://www.w3.org/2001/XMLSchema" xmlns:xs="http://www.w3.org/2001/XMLSchema" xmlns:p="http://schemas.microsoft.com/office/2006/metadata/properties" xmlns:ns2="e5648bb2-01da-4b6d-8184-a7aa9ad38439" targetNamespace="http://schemas.microsoft.com/office/2006/metadata/properties" ma:root="true" ma:fieldsID="5a4778a7c5ef00696f1fd2fc9ae28d74" ns2:_="">
    <xsd:import namespace="e5648bb2-01da-4b6d-8184-a7aa9ad384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48bb2-01da-4b6d-8184-a7aa9ad3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E83E9-31EB-4072-83AB-FF17FEAE1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C7962-9728-4E29-9E15-562CC167194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e5648bb2-01da-4b6d-8184-a7aa9ad3843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468BCE-B0E3-4893-A633-3044590D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48bb2-01da-4b6d-8184-a7aa9ad384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2022 Hosta Quart Form - V22</vt:lpstr>
      <vt:lpstr>Reports</vt:lpstr>
      <vt:lpstr>Deleted varieties</vt:lpstr>
      <vt:lpstr>'2022 Hosta Quart Form - V22'!Print_Area</vt:lpstr>
      <vt:lpstr>'Deleted varieties'!Print_Area</vt:lpstr>
      <vt:lpstr>Reports!Print_Area</vt:lpstr>
      <vt:lpstr>'2022 Hosta Quart Form - V22'!Print_Titles</vt:lpstr>
      <vt:lpstr>Ship_Weeks</vt:lpstr>
    </vt:vector>
  </TitlesOfParts>
  <Manager/>
  <Company>Growing Colors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2013</dc:creator>
  <cp:keywords/>
  <dc:description/>
  <cp:lastModifiedBy>Microsoft Office User</cp:lastModifiedBy>
  <cp:revision/>
  <dcterms:created xsi:type="dcterms:W3CDTF">2002-05-06T15:39:37Z</dcterms:created>
  <dcterms:modified xsi:type="dcterms:W3CDTF">2022-04-28T19:09:17Z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0x010100B8A44FAB93438947A57845438A12DD02</vt:lpwstr>
  </property>
</Properties>
</file>